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2780" yWindow="0" windowWidth="46000" windowHeight="24840" activeTab="1"/>
  </bookViews>
  <sheets>
    <sheet name="Sheet1" sheetId="1" r:id="rId1"/>
    <sheet name="graph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" i="2" l="1"/>
  <c r="S5" i="2"/>
  <c r="R5" i="2"/>
  <c r="Q5" i="2"/>
  <c r="AR5" i="2"/>
  <c r="U5" i="2"/>
  <c r="AQ5" i="2"/>
  <c r="AP5" i="2"/>
  <c r="AO5" i="2"/>
  <c r="AN5" i="2"/>
  <c r="AM5" i="2"/>
  <c r="AL5" i="2"/>
  <c r="AK5" i="2"/>
  <c r="AJ5" i="2"/>
  <c r="AI5" i="2"/>
  <c r="AH5" i="2"/>
  <c r="V5" i="2"/>
  <c r="AG5" i="2"/>
  <c r="AF5" i="2"/>
  <c r="AE5" i="2"/>
  <c r="AD5" i="2"/>
  <c r="AC5" i="2"/>
  <c r="AB5" i="2"/>
  <c r="AA5" i="2"/>
  <c r="Z5" i="2"/>
  <c r="Y5" i="2"/>
  <c r="X5" i="2"/>
  <c r="W5" i="2"/>
  <c r="T4" i="2"/>
  <c r="S4" i="2"/>
  <c r="R4" i="2"/>
  <c r="Q4" i="2"/>
  <c r="AR4" i="2"/>
  <c r="U4" i="2"/>
  <c r="AQ4" i="2"/>
  <c r="AP4" i="2"/>
  <c r="AO4" i="2"/>
  <c r="AN4" i="2"/>
  <c r="AM4" i="2"/>
  <c r="AL4" i="2"/>
  <c r="AK4" i="2"/>
  <c r="AJ4" i="2"/>
  <c r="AI4" i="2"/>
  <c r="AH4" i="2"/>
  <c r="V4" i="2"/>
  <c r="AG4" i="2"/>
  <c r="AF4" i="2"/>
  <c r="AE4" i="2"/>
  <c r="AD4" i="2"/>
  <c r="AC4" i="2"/>
  <c r="AB4" i="2"/>
  <c r="AA4" i="2"/>
  <c r="Z4" i="2"/>
  <c r="Y4" i="2"/>
  <c r="X4" i="2"/>
  <c r="W4" i="2"/>
  <c r="U7" i="2"/>
  <c r="U6" i="2"/>
  <c r="Q7" i="2"/>
  <c r="R7" i="2"/>
  <c r="S7" i="2"/>
  <c r="T7" i="2"/>
  <c r="T6" i="2"/>
  <c r="S6" i="2"/>
  <c r="R6" i="2"/>
  <c r="Q6" i="2"/>
  <c r="T45" i="1"/>
  <c r="S45" i="1"/>
  <c r="R45" i="1"/>
  <c r="Q45" i="1"/>
  <c r="AR45" i="1"/>
  <c r="U45" i="1"/>
  <c r="AQ45" i="1"/>
  <c r="AP45" i="1"/>
  <c r="AO45" i="1"/>
  <c r="AN45" i="1"/>
  <c r="AM45" i="1"/>
  <c r="AL45" i="1"/>
  <c r="AK45" i="1"/>
  <c r="AJ45" i="1"/>
  <c r="AI45" i="1"/>
  <c r="AH45" i="1"/>
  <c r="V45" i="1"/>
  <c r="AG45" i="1"/>
  <c r="AF45" i="1"/>
  <c r="AE45" i="1"/>
  <c r="AD45" i="1"/>
  <c r="AC45" i="1"/>
  <c r="AB45" i="1"/>
  <c r="AA45" i="1"/>
  <c r="Z45" i="1"/>
  <c r="Y45" i="1"/>
  <c r="X45" i="1"/>
  <c r="W45" i="1"/>
  <c r="T44" i="1"/>
  <c r="S44" i="1"/>
  <c r="R44" i="1"/>
  <c r="Q44" i="1"/>
  <c r="AR44" i="1"/>
  <c r="U44" i="1"/>
  <c r="AQ44" i="1"/>
  <c r="AP44" i="1"/>
  <c r="AO44" i="1"/>
  <c r="AN44" i="1"/>
  <c r="AM44" i="1"/>
  <c r="AL44" i="1"/>
  <c r="AK44" i="1"/>
  <c r="AJ44" i="1"/>
  <c r="AI44" i="1"/>
  <c r="AH44" i="1"/>
  <c r="V44" i="1"/>
  <c r="AG44" i="1"/>
  <c r="AF44" i="1"/>
  <c r="AE44" i="1"/>
  <c r="AD44" i="1"/>
  <c r="AC44" i="1"/>
  <c r="AB44" i="1"/>
  <c r="AA44" i="1"/>
  <c r="Z44" i="1"/>
  <c r="Y44" i="1"/>
  <c r="X44" i="1"/>
  <c r="W44" i="1"/>
  <c r="T43" i="1"/>
  <c r="S43" i="1"/>
  <c r="R43" i="1"/>
  <c r="Q43" i="1"/>
  <c r="AR43" i="1"/>
  <c r="U43" i="1"/>
  <c r="AQ43" i="1"/>
  <c r="AP43" i="1"/>
  <c r="AO43" i="1"/>
  <c r="AN43" i="1"/>
  <c r="AM43" i="1"/>
  <c r="AL43" i="1"/>
  <c r="AK43" i="1"/>
  <c r="AJ43" i="1"/>
  <c r="AI43" i="1"/>
  <c r="AH43" i="1"/>
  <c r="V43" i="1"/>
  <c r="AG43" i="1"/>
  <c r="AF43" i="1"/>
  <c r="AE43" i="1"/>
  <c r="AD43" i="1"/>
  <c r="AC43" i="1"/>
  <c r="AB43" i="1"/>
  <c r="AA43" i="1"/>
  <c r="Z43" i="1"/>
  <c r="Y43" i="1"/>
  <c r="X43" i="1"/>
  <c r="W43" i="1"/>
  <c r="T42" i="1"/>
  <c r="S42" i="1"/>
  <c r="R42" i="1"/>
  <c r="Q42" i="1"/>
  <c r="AR42" i="1"/>
  <c r="U42" i="1"/>
  <c r="AQ42" i="1"/>
  <c r="AP42" i="1"/>
  <c r="AO42" i="1"/>
  <c r="AN42" i="1"/>
  <c r="AM42" i="1"/>
  <c r="AL42" i="1"/>
  <c r="AK42" i="1"/>
  <c r="AJ42" i="1"/>
  <c r="AI42" i="1"/>
  <c r="AH42" i="1"/>
  <c r="V42" i="1"/>
  <c r="AG42" i="1"/>
  <c r="AF42" i="1"/>
  <c r="AE42" i="1"/>
  <c r="AD42" i="1"/>
  <c r="AC42" i="1"/>
  <c r="AB42" i="1"/>
  <c r="AA42" i="1"/>
  <c r="Z42" i="1"/>
  <c r="Y42" i="1"/>
  <c r="X42" i="1"/>
  <c r="W42" i="1"/>
  <c r="T41" i="1"/>
  <c r="S41" i="1"/>
  <c r="R41" i="1"/>
  <c r="Q41" i="1"/>
  <c r="AR41" i="1"/>
  <c r="U41" i="1"/>
  <c r="AQ41" i="1"/>
  <c r="AP41" i="1"/>
  <c r="AO41" i="1"/>
  <c r="AN41" i="1"/>
  <c r="AM41" i="1"/>
  <c r="AL41" i="1"/>
  <c r="AK41" i="1"/>
  <c r="AJ41" i="1"/>
  <c r="AI41" i="1"/>
  <c r="AH41" i="1"/>
  <c r="V41" i="1"/>
  <c r="AG41" i="1"/>
  <c r="AF41" i="1"/>
  <c r="AE41" i="1"/>
  <c r="AD41" i="1"/>
  <c r="AC41" i="1"/>
  <c r="AB41" i="1"/>
  <c r="AA41" i="1"/>
  <c r="Z41" i="1"/>
  <c r="Y41" i="1"/>
  <c r="X41" i="1"/>
  <c r="W41" i="1"/>
  <c r="T40" i="1"/>
  <c r="S40" i="1"/>
  <c r="R40" i="1"/>
  <c r="Q40" i="1"/>
  <c r="AR40" i="1"/>
  <c r="U40" i="1"/>
  <c r="AQ40" i="1"/>
  <c r="AP40" i="1"/>
  <c r="AO40" i="1"/>
  <c r="AN40" i="1"/>
  <c r="AM40" i="1"/>
  <c r="AL40" i="1"/>
  <c r="AK40" i="1"/>
  <c r="AJ40" i="1"/>
  <c r="AI40" i="1"/>
  <c r="AH40" i="1"/>
  <c r="V40" i="1"/>
  <c r="AG40" i="1"/>
  <c r="AF40" i="1"/>
  <c r="AE40" i="1"/>
  <c r="AD40" i="1"/>
  <c r="AC40" i="1"/>
  <c r="AB40" i="1"/>
  <c r="AA40" i="1"/>
  <c r="Z40" i="1"/>
  <c r="Y40" i="1"/>
  <c r="X40" i="1"/>
  <c r="W40" i="1"/>
  <c r="T39" i="1"/>
  <c r="S39" i="1"/>
  <c r="R39" i="1"/>
  <c r="Q39" i="1"/>
  <c r="AR39" i="1"/>
  <c r="U39" i="1"/>
  <c r="AQ39" i="1"/>
  <c r="AP39" i="1"/>
  <c r="AO39" i="1"/>
  <c r="AN39" i="1"/>
  <c r="AM39" i="1"/>
  <c r="AL39" i="1"/>
  <c r="AK39" i="1"/>
  <c r="AJ39" i="1"/>
  <c r="AI39" i="1"/>
  <c r="AH39" i="1"/>
  <c r="V39" i="1"/>
  <c r="AG39" i="1"/>
  <c r="AF39" i="1"/>
  <c r="AE39" i="1"/>
  <c r="AD39" i="1"/>
  <c r="AC39" i="1"/>
  <c r="AB39" i="1"/>
  <c r="AA39" i="1"/>
  <c r="Z39" i="1"/>
  <c r="Y39" i="1"/>
  <c r="X39" i="1"/>
  <c r="W39" i="1"/>
  <c r="T38" i="1"/>
  <c r="S38" i="1"/>
  <c r="R38" i="1"/>
  <c r="Q38" i="1"/>
  <c r="AR38" i="1"/>
  <c r="U38" i="1"/>
  <c r="AQ38" i="1"/>
  <c r="AP38" i="1"/>
  <c r="AO38" i="1"/>
  <c r="AN38" i="1"/>
  <c r="AM38" i="1"/>
  <c r="AL38" i="1"/>
  <c r="AK38" i="1"/>
  <c r="AJ38" i="1"/>
  <c r="AI38" i="1"/>
  <c r="AH38" i="1"/>
  <c r="V38" i="1"/>
  <c r="AG38" i="1"/>
  <c r="AF38" i="1"/>
  <c r="AE38" i="1"/>
  <c r="AD38" i="1"/>
  <c r="AC38" i="1"/>
  <c r="AB38" i="1"/>
  <c r="AA38" i="1"/>
  <c r="Z38" i="1"/>
  <c r="Y38" i="1"/>
  <c r="X38" i="1"/>
  <c r="W38" i="1"/>
  <c r="T37" i="1"/>
  <c r="S37" i="1"/>
  <c r="R37" i="1"/>
  <c r="Q37" i="1"/>
  <c r="AR37" i="1"/>
  <c r="U37" i="1"/>
  <c r="AQ37" i="1"/>
  <c r="AP37" i="1"/>
  <c r="AO37" i="1"/>
  <c r="AN37" i="1"/>
  <c r="AM37" i="1"/>
  <c r="AL37" i="1"/>
  <c r="AK37" i="1"/>
  <c r="AJ37" i="1"/>
  <c r="AI37" i="1"/>
  <c r="AH37" i="1"/>
  <c r="V37" i="1"/>
  <c r="AG37" i="1"/>
  <c r="AF37" i="1"/>
  <c r="AE37" i="1"/>
  <c r="AD37" i="1"/>
  <c r="AC37" i="1"/>
  <c r="AB37" i="1"/>
  <c r="AA37" i="1"/>
  <c r="Z37" i="1"/>
  <c r="Y37" i="1"/>
  <c r="X37" i="1"/>
  <c r="W37" i="1"/>
  <c r="T36" i="1"/>
  <c r="S36" i="1"/>
  <c r="R36" i="1"/>
  <c r="Q36" i="1"/>
  <c r="AR36" i="1"/>
  <c r="U36" i="1"/>
  <c r="AQ36" i="1"/>
  <c r="AP36" i="1"/>
  <c r="AO36" i="1"/>
  <c r="AN36" i="1"/>
  <c r="AM36" i="1"/>
  <c r="AL36" i="1"/>
  <c r="AK36" i="1"/>
  <c r="AJ36" i="1"/>
  <c r="AI36" i="1"/>
  <c r="AH36" i="1"/>
  <c r="V36" i="1"/>
  <c r="AG36" i="1"/>
  <c r="AF36" i="1"/>
  <c r="AE36" i="1"/>
  <c r="AD36" i="1"/>
  <c r="AC36" i="1"/>
  <c r="AB36" i="1"/>
  <c r="AA36" i="1"/>
  <c r="Z36" i="1"/>
  <c r="Y36" i="1"/>
  <c r="X36" i="1"/>
  <c r="W36" i="1"/>
  <c r="T35" i="1"/>
  <c r="S35" i="1"/>
  <c r="R35" i="1"/>
  <c r="Q35" i="1"/>
  <c r="AR35" i="1"/>
  <c r="U35" i="1"/>
  <c r="AQ35" i="1"/>
  <c r="AP35" i="1"/>
  <c r="AO35" i="1"/>
  <c r="AN35" i="1"/>
  <c r="AM35" i="1"/>
  <c r="AL35" i="1"/>
  <c r="AK35" i="1"/>
  <c r="AJ35" i="1"/>
  <c r="AI35" i="1"/>
  <c r="AH35" i="1"/>
  <c r="V35" i="1"/>
  <c r="AG35" i="1"/>
  <c r="AF35" i="1"/>
  <c r="AE35" i="1"/>
  <c r="AD35" i="1"/>
  <c r="AC35" i="1"/>
  <c r="AB35" i="1"/>
  <c r="AA35" i="1"/>
  <c r="Z35" i="1"/>
  <c r="Y35" i="1"/>
  <c r="X35" i="1"/>
  <c r="W35" i="1"/>
  <c r="T34" i="1"/>
  <c r="S34" i="1"/>
  <c r="R34" i="1"/>
  <c r="Q34" i="1"/>
  <c r="AR34" i="1"/>
  <c r="U34" i="1"/>
  <c r="AQ34" i="1"/>
  <c r="AP34" i="1"/>
  <c r="AO34" i="1"/>
  <c r="AN34" i="1"/>
  <c r="AM34" i="1"/>
  <c r="AL34" i="1"/>
  <c r="AK34" i="1"/>
  <c r="AJ34" i="1"/>
  <c r="AI34" i="1"/>
  <c r="AH34" i="1"/>
  <c r="V34" i="1"/>
  <c r="AG34" i="1"/>
  <c r="AF34" i="1"/>
  <c r="AE34" i="1"/>
  <c r="AD34" i="1"/>
  <c r="AC34" i="1"/>
  <c r="AB34" i="1"/>
  <c r="AA34" i="1"/>
  <c r="Z34" i="1"/>
  <c r="Y34" i="1"/>
  <c r="X34" i="1"/>
  <c r="W34" i="1"/>
  <c r="T33" i="1"/>
  <c r="S33" i="1"/>
  <c r="R33" i="1"/>
  <c r="Q33" i="1"/>
  <c r="AR33" i="1"/>
  <c r="U33" i="1"/>
  <c r="AQ33" i="1"/>
  <c r="AP33" i="1"/>
  <c r="AO33" i="1"/>
  <c r="AN33" i="1"/>
  <c r="AM33" i="1"/>
  <c r="AL33" i="1"/>
  <c r="AK33" i="1"/>
  <c r="AJ33" i="1"/>
  <c r="AI33" i="1"/>
  <c r="AH33" i="1"/>
  <c r="V33" i="1"/>
  <c r="AG33" i="1"/>
  <c r="AF33" i="1"/>
  <c r="AE33" i="1"/>
  <c r="AD33" i="1"/>
  <c r="AC33" i="1"/>
  <c r="AB33" i="1"/>
  <c r="AA33" i="1"/>
  <c r="Z33" i="1"/>
  <c r="Y33" i="1"/>
  <c r="X33" i="1"/>
  <c r="W33" i="1"/>
  <c r="T32" i="1"/>
  <c r="S32" i="1"/>
  <c r="R32" i="1"/>
  <c r="Q32" i="1"/>
  <c r="AR32" i="1"/>
  <c r="U32" i="1"/>
  <c r="AQ32" i="1"/>
  <c r="AP32" i="1"/>
  <c r="AO32" i="1"/>
  <c r="AN32" i="1"/>
  <c r="AM32" i="1"/>
  <c r="AL32" i="1"/>
  <c r="AK32" i="1"/>
  <c r="AJ32" i="1"/>
  <c r="AI32" i="1"/>
  <c r="AH32" i="1"/>
  <c r="V32" i="1"/>
  <c r="AG32" i="1"/>
  <c r="AF32" i="1"/>
  <c r="AE32" i="1"/>
  <c r="AD32" i="1"/>
  <c r="AC32" i="1"/>
  <c r="AB32" i="1"/>
  <c r="AA32" i="1"/>
  <c r="Z32" i="1"/>
  <c r="Y32" i="1"/>
  <c r="X32" i="1"/>
  <c r="W32" i="1"/>
  <c r="T31" i="1"/>
  <c r="S31" i="1"/>
  <c r="R31" i="1"/>
  <c r="Q31" i="1"/>
  <c r="AR31" i="1"/>
  <c r="U31" i="1"/>
  <c r="AQ31" i="1"/>
  <c r="AP31" i="1"/>
  <c r="AO31" i="1"/>
  <c r="AN31" i="1"/>
  <c r="AM31" i="1"/>
  <c r="AL31" i="1"/>
  <c r="AK31" i="1"/>
  <c r="AJ31" i="1"/>
  <c r="AI31" i="1"/>
  <c r="AH31" i="1"/>
  <c r="V31" i="1"/>
  <c r="AG31" i="1"/>
  <c r="AF31" i="1"/>
  <c r="AE31" i="1"/>
  <c r="AD31" i="1"/>
  <c r="AC31" i="1"/>
  <c r="AB31" i="1"/>
  <c r="AA31" i="1"/>
  <c r="Z31" i="1"/>
  <c r="Y31" i="1"/>
  <c r="X31" i="1"/>
  <c r="W31" i="1"/>
  <c r="T30" i="1"/>
  <c r="S30" i="1"/>
  <c r="R30" i="1"/>
  <c r="Q30" i="1"/>
  <c r="AR30" i="1"/>
  <c r="U30" i="1"/>
  <c r="AQ30" i="1"/>
  <c r="AP30" i="1"/>
  <c r="AO30" i="1"/>
  <c r="AN30" i="1"/>
  <c r="AM30" i="1"/>
  <c r="AL30" i="1"/>
  <c r="AK30" i="1"/>
  <c r="AJ30" i="1"/>
  <c r="AI30" i="1"/>
  <c r="AH30" i="1"/>
  <c r="V30" i="1"/>
  <c r="AG30" i="1"/>
  <c r="AF30" i="1"/>
  <c r="AE30" i="1"/>
  <c r="AD30" i="1"/>
  <c r="AC30" i="1"/>
  <c r="AB30" i="1"/>
  <c r="AA30" i="1"/>
  <c r="Z30" i="1"/>
  <c r="Y30" i="1"/>
  <c r="X30" i="1"/>
  <c r="W30" i="1"/>
  <c r="T29" i="1"/>
  <c r="S29" i="1"/>
  <c r="R29" i="1"/>
  <c r="Q29" i="1"/>
  <c r="AR29" i="1"/>
  <c r="U29" i="1"/>
  <c r="AQ29" i="1"/>
  <c r="AP29" i="1"/>
  <c r="AO29" i="1"/>
  <c r="AN29" i="1"/>
  <c r="AM29" i="1"/>
  <c r="AL29" i="1"/>
  <c r="AK29" i="1"/>
  <c r="AJ29" i="1"/>
  <c r="AI29" i="1"/>
  <c r="AH29" i="1"/>
  <c r="V29" i="1"/>
  <c r="AG29" i="1"/>
  <c r="AF29" i="1"/>
  <c r="AE29" i="1"/>
  <c r="AD29" i="1"/>
  <c r="AC29" i="1"/>
  <c r="AB29" i="1"/>
  <c r="AA29" i="1"/>
  <c r="Z29" i="1"/>
  <c r="Y29" i="1"/>
  <c r="X29" i="1"/>
  <c r="W29" i="1"/>
  <c r="T28" i="1"/>
  <c r="S28" i="1"/>
  <c r="R28" i="1"/>
  <c r="Q28" i="1"/>
  <c r="AR28" i="1"/>
  <c r="U28" i="1"/>
  <c r="AQ28" i="1"/>
  <c r="AP28" i="1"/>
  <c r="AO28" i="1"/>
  <c r="AN28" i="1"/>
  <c r="AM28" i="1"/>
  <c r="AL28" i="1"/>
  <c r="AK28" i="1"/>
  <c r="AJ28" i="1"/>
  <c r="AI28" i="1"/>
  <c r="AH28" i="1"/>
  <c r="V28" i="1"/>
  <c r="AG28" i="1"/>
  <c r="AF28" i="1"/>
  <c r="AE28" i="1"/>
  <c r="AD28" i="1"/>
  <c r="AC28" i="1"/>
  <c r="AB28" i="1"/>
  <c r="AA28" i="1"/>
  <c r="Z28" i="1"/>
  <c r="Y28" i="1"/>
  <c r="X28" i="1"/>
  <c r="W28" i="1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A9" i="2"/>
  <c r="B9" i="2"/>
  <c r="B8" i="2"/>
  <c r="A8" i="2"/>
  <c r="D11" i="2"/>
  <c r="D10" i="2"/>
  <c r="R5" i="1"/>
  <c r="Q5" i="1"/>
  <c r="AH5" i="1"/>
  <c r="S5" i="1"/>
  <c r="AI5" i="1"/>
  <c r="T5" i="1"/>
  <c r="AJ5" i="1"/>
  <c r="AK5" i="1"/>
  <c r="AL5" i="1"/>
  <c r="U5" i="1"/>
  <c r="AM5" i="1"/>
  <c r="AN5" i="1"/>
  <c r="AO5" i="1"/>
  <c r="AP5" i="1"/>
  <c r="AQ5" i="1"/>
  <c r="AR5" i="1"/>
  <c r="R6" i="1"/>
  <c r="Q6" i="1"/>
  <c r="AH6" i="1"/>
  <c r="S6" i="1"/>
  <c r="AI6" i="1"/>
  <c r="T6" i="1"/>
  <c r="AJ6" i="1"/>
  <c r="AK6" i="1"/>
  <c r="AL6" i="1"/>
  <c r="U6" i="1"/>
  <c r="AM6" i="1"/>
  <c r="AN6" i="1"/>
  <c r="AO6" i="1"/>
  <c r="AP6" i="1"/>
  <c r="AQ6" i="1"/>
  <c r="AR6" i="1"/>
  <c r="R7" i="1"/>
  <c r="Q7" i="1"/>
  <c r="AH7" i="1"/>
  <c r="S7" i="1"/>
  <c r="AI7" i="1"/>
  <c r="T7" i="1"/>
  <c r="AJ7" i="1"/>
  <c r="AK7" i="1"/>
  <c r="AL7" i="1"/>
  <c r="U7" i="1"/>
  <c r="AM7" i="1"/>
  <c r="AN7" i="1"/>
  <c r="AO7" i="1"/>
  <c r="AP7" i="1"/>
  <c r="AQ7" i="1"/>
  <c r="AR7" i="1"/>
  <c r="R8" i="1"/>
  <c r="Q8" i="1"/>
  <c r="AH8" i="1"/>
  <c r="S8" i="1"/>
  <c r="AI8" i="1"/>
  <c r="T8" i="1"/>
  <c r="AJ8" i="1"/>
  <c r="AK8" i="1"/>
  <c r="AL8" i="1"/>
  <c r="U8" i="1"/>
  <c r="AM8" i="1"/>
  <c r="AN8" i="1"/>
  <c r="AO8" i="1"/>
  <c r="AP8" i="1"/>
  <c r="AQ8" i="1"/>
  <c r="AR8" i="1"/>
  <c r="R9" i="1"/>
  <c r="Q9" i="1"/>
  <c r="AH9" i="1"/>
  <c r="S9" i="1"/>
  <c r="AI9" i="1"/>
  <c r="T9" i="1"/>
  <c r="AJ9" i="1"/>
  <c r="AK9" i="1"/>
  <c r="AL9" i="1"/>
  <c r="U9" i="1"/>
  <c r="AM9" i="1"/>
  <c r="AN9" i="1"/>
  <c r="AO9" i="1"/>
  <c r="AP9" i="1"/>
  <c r="AQ9" i="1"/>
  <c r="AR9" i="1"/>
  <c r="R10" i="1"/>
  <c r="Q10" i="1"/>
  <c r="AH10" i="1"/>
  <c r="S10" i="1"/>
  <c r="AI10" i="1"/>
  <c r="T10" i="1"/>
  <c r="AJ10" i="1"/>
  <c r="AK10" i="1"/>
  <c r="AL10" i="1"/>
  <c r="U10" i="1"/>
  <c r="AM10" i="1"/>
  <c r="AN10" i="1"/>
  <c r="AO10" i="1"/>
  <c r="AP10" i="1"/>
  <c r="AQ10" i="1"/>
  <c r="AR10" i="1"/>
  <c r="R11" i="1"/>
  <c r="Q11" i="1"/>
  <c r="AH11" i="1"/>
  <c r="S11" i="1"/>
  <c r="AI11" i="1"/>
  <c r="T11" i="1"/>
  <c r="AJ11" i="1"/>
  <c r="AK11" i="1"/>
  <c r="AL11" i="1"/>
  <c r="U11" i="1"/>
  <c r="AM11" i="1"/>
  <c r="AN11" i="1"/>
  <c r="AO11" i="1"/>
  <c r="AP11" i="1"/>
  <c r="AQ11" i="1"/>
  <c r="AR11" i="1"/>
  <c r="R12" i="1"/>
  <c r="Q12" i="1"/>
  <c r="AH12" i="1"/>
  <c r="S12" i="1"/>
  <c r="AI12" i="1"/>
  <c r="T12" i="1"/>
  <c r="AJ12" i="1"/>
  <c r="AK12" i="1"/>
  <c r="AL12" i="1"/>
  <c r="U12" i="1"/>
  <c r="AM12" i="1"/>
  <c r="AN12" i="1"/>
  <c r="AO12" i="1"/>
  <c r="AP12" i="1"/>
  <c r="AQ12" i="1"/>
  <c r="AR12" i="1"/>
  <c r="R13" i="1"/>
  <c r="Q13" i="1"/>
  <c r="AH13" i="1"/>
  <c r="S13" i="1"/>
  <c r="AI13" i="1"/>
  <c r="T13" i="1"/>
  <c r="AJ13" i="1"/>
  <c r="AK13" i="1"/>
  <c r="AL13" i="1"/>
  <c r="U13" i="1"/>
  <c r="AM13" i="1"/>
  <c r="AN13" i="1"/>
  <c r="AO13" i="1"/>
  <c r="AP13" i="1"/>
  <c r="AQ13" i="1"/>
  <c r="AR13" i="1"/>
  <c r="R14" i="1"/>
  <c r="Q14" i="1"/>
  <c r="AH14" i="1"/>
  <c r="S14" i="1"/>
  <c r="AI14" i="1"/>
  <c r="T14" i="1"/>
  <c r="AJ14" i="1"/>
  <c r="AK14" i="1"/>
  <c r="AL14" i="1"/>
  <c r="U14" i="1"/>
  <c r="AM14" i="1"/>
  <c r="AN14" i="1"/>
  <c r="AO14" i="1"/>
  <c r="AP14" i="1"/>
  <c r="AQ14" i="1"/>
  <c r="AR14" i="1"/>
  <c r="R15" i="1"/>
  <c r="Q15" i="1"/>
  <c r="AH15" i="1"/>
  <c r="S15" i="1"/>
  <c r="AI15" i="1"/>
  <c r="T15" i="1"/>
  <c r="AJ15" i="1"/>
  <c r="AK15" i="1"/>
  <c r="AL15" i="1"/>
  <c r="U15" i="1"/>
  <c r="AM15" i="1"/>
  <c r="AN15" i="1"/>
  <c r="AO15" i="1"/>
  <c r="AP15" i="1"/>
  <c r="AQ15" i="1"/>
  <c r="AR15" i="1"/>
  <c r="R16" i="1"/>
  <c r="Q16" i="1"/>
  <c r="AH16" i="1"/>
  <c r="S16" i="1"/>
  <c r="AI16" i="1"/>
  <c r="T16" i="1"/>
  <c r="AJ16" i="1"/>
  <c r="AK16" i="1"/>
  <c r="AL16" i="1"/>
  <c r="U16" i="1"/>
  <c r="AM16" i="1"/>
  <c r="AN16" i="1"/>
  <c r="AO16" i="1"/>
  <c r="AP16" i="1"/>
  <c r="AQ16" i="1"/>
  <c r="AR16" i="1"/>
  <c r="R17" i="1"/>
  <c r="Q17" i="1"/>
  <c r="AH17" i="1"/>
  <c r="S17" i="1"/>
  <c r="AI17" i="1"/>
  <c r="T17" i="1"/>
  <c r="AJ17" i="1"/>
  <c r="AK17" i="1"/>
  <c r="AL17" i="1"/>
  <c r="U17" i="1"/>
  <c r="AM17" i="1"/>
  <c r="AN17" i="1"/>
  <c r="AO17" i="1"/>
  <c r="AP17" i="1"/>
  <c r="AQ17" i="1"/>
  <c r="AR17" i="1"/>
  <c r="R18" i="1"/>
  <c r="Q18" i="1"/>
  <c r="AH18" i="1"/>
  <c r="S18" i="1"/>
  <c r="AI18" i="1"/>
  <c r="T18" i="1"/>
  <c r="AJ18" i="1"/>
  <c r="AK18" i="1"/>
  <c r="AL18" i="1"/>
  <c r="U18" i="1"/>
  <c r="AM18" i="1"/>
  <c r="AN18" i="1"/>
  <c r="AO18" i="1"/>
  <c r="AP18" i="1"/>
  <c r="AQ18" i="1"/>
  <c r="AR18" i="1"/>
  <c r="R19" i="1"/>
  <c r="Q19" i="1"/>
  <c r="AH19" i="1"/>
  <c r="S19" i="1"/>
  <c r="AI19" i="1"/>
  <c r="T19" i="1"/>
  <c r="AJ19" i="1"/>
  <c r="AK19" i="1"/>
  <c r="AL19" i="1"/>
  <c r="U19" i="1"/>
  <c r="AM19" i="1"/>
  <c r="AN19" i="1"/>
  <c r="AO19" i="1"/>
  <c r="AP19" i="1"/>
  <c r="AQ19" i="1"/>
  <c r="AR19" i="1"/>
  <c r="R20" i="1"/>
  <c r="Q20" i="1"/>
  <c r="AH20" i="1"/>
  <c r="S20" i="1"/>
  <c r="AI20" i="1"/>
  <c r="T20" i="1"/>
  <c r="AJ20" i="1"/>
  <c r="AK20" i="1"/>
  <c r="AL20" i="1"/>
  <c r="U20" i="1"/>
  <c r="AM20" i="1"/>
  <c r="AN20" i="1"/>
  <c r="AO20" i="1"/>
  <c r="AP20" i="1"/>
  <c r="AQ20" i="1"/>
  <c r="AR20" i="1"/>
  <c r="R21" i="1"/>
  <c r="Q21" i="1"/>
  <c r="AH21" i="1"/>
  <c r="S21" i="1"/>
  <c r="AI21" i="1"/>
  <c r="T21" i="1"/>
  <c r="AJ21" i="1"/>
  <c r="AK21" i="1"/>
  <c r="AL21" i="1"/>
  <c r="U21" i="1"/>
  <c r="AM21" i="1"/>
  <c r="AN21" i="1"/>
  <c r="AO21" i="1"/>
  <c r="AP21" i="1"/>
  <c r="AQ21" i="1"/>
  <c r="AR21" i="1"/>
  <c r="V5" i="1"/>
  <c r="W5" i="1"/>
  <c r="X5" i="1"/>
  <c r="Y5" i="1"/>
  <c r="Z5" i="1"/>
  <c r="AA5" i="1"/>
  <c r="AB5" i="1"/>
  <c r="AC5" i="1"/>
  <c r="AD5" i="1"/>
  <c r="AE5" i="1"/>
  <c r="AF5" i="1"/>
  <c r="AG5" i="1"/>
  <c r="V6" i="1"/>
  <c r="W6" i="1"/>
  <c r="X6" i="1"/>
  <c r="Y6" i="1"/>
  <c r="Z6" i="1"/>
  <c r="AA6" i="1"/>
  <c r="AB6" i="1"/>
  <c r="AC6" i="1"/>
  <c r="AD6" i="1"/>
  <c r="AE6" i="1"/>
  <c r="AF6" i="1"/>
  <c r="AG6" i="1"/>
  <c r="V7" i="1"/>
  <c r="W7" i="1"/>
  <c r="X7" i="1"/>
  <c r="Y7" i="1"/>
  <c r="Z7" i="1"/>
  <c r="AA7" i="1"/>
  <c r="AB7" i="1"/>
  <c r="AC7" i="1"/>
  <c r="AD7" i="1"/>
  <c r="AE7" i="1"/>
  <c r="AF7" i="1"/>
  <c r="AG7" i="1"/>
  <c r="V8" i="1"/>
  <c r="W8" i="1"/>
  <c r="X8" i="1"/>
  <c r="Y8" i="1"/>
  <c r="Z8" i="1"/>
  <c r="AA8" i="1"/>
  <c r="AB8" i="1"/>
  <c r="AC8" i="1"/>
  <c r="AD8" i="1"/>
  <c r="AE8" i="1"/>
  <c r="AF8" i="1"/>
  <c r="AG8" i="1"/>
  <c r="V9" i="1"/>
  <c r="W9" i="1"/>
  <c r="X9" i="1"/>
  <c r="Y9" i="1"/>
  <c r="Z9" i="1"/>
  <c r="AA9" i="1"/>
  <c r="AB9" i="1"/>
  <c r="AC9" i="1"/>
  <c r="AD9" i="1"/>
  <c r="AE9" i="1"/>
  <c r="AF9" i="1"/>
  <c r="AG9" i="1"/>
  <c r="V10" i="1"/>
  <c r="W10" i="1"/>
  <c r="X10" i="1"/>
  <c r="Y10" i="1"/>
  <c r="Z10" i="1"/>
  <c r="AA10" i="1"/>
  <c r="AB10" i="1"/>
  <c r="AC10" i="1"/>
  <c r="AD10" i="1"/>
  <c r="AE10" i="1"/>
  <c r="AF10" i="1"/>
  <c r="AG10" i="1"/>
  <c r="V11" i="1"/>
  <c r="W11" i="1"/>
  <c r="X11" i="1"/>
  <c r="Y11" i="1"/>
  <c r="Z11" i="1"/>
  <c r="AA11" i="1"/>
  <c r="AB11" i="1"/>
  <c r="AC11" i="1"/>
  <c r="AD11" i="1"/>
  <c r="AE11" i="1"/>
  <c r="AF11" i="1"/>
  <c r="AG11" i="1"/>
  <c r="V12" i="1"/>
  <c r="W12" i="1"/>
  <c r="X12" i="1"/>
  <c r="Y12" i="1"/>
  <c r="Z12" i="1"/>
  <c r="AA12" i="1"/>
  <c r="AB12" i="1"/>
  <c r="AC12" i="1"/>
  <c r="AD12" i="1"/>
  <c r="AE12" i="1"/>
  <c r="AF12" i="1"/>
  <c r="AG12" i="1"/>
  <c r="V13" i="1"/>
  <c r="W13" i="1"/>
  <c r="X13" i="1"/>
  <c r="Y13" i="1"/>
  <c r="Z13" i="1"/>
  <c r="AA13" i="1"/>
  <c r="AB13" i="1"/>
  <c r="AC13" i="1"/>
  <c r="AD13" i="1"/>
  <c r="AE13" i="1"/>
  <c r="AF13" i="1"/>
  <c r="AG13" i="1"/>
  <c r="V14" i="1"/>
  <c r="W14" i="1"/>
  <c r="X14" i="1"/>
  <c r="Y14" i="1"/>
  <c r="Z14" i="1"/>
  <c r="AA14" i="1"/>
  <c r="AB14" i="1"/>
  <c r="AC14" i="1"/>
  <c r="AD14" i="1"/>
  <c r="AE14" i="1"/>
  <c r="AF14" i="1"/>
  <c r="AG14" i="1"/>
  <c r="V15" i="1"/>
  <c r="W15" i="1"/>
  <c r="X15" i="1"/>
  <c r="Y15" i="1"/>
  <c r="Z15" i="1"/>
  <c r="AA15" i="1"/>
  <c r="AB15" i="1"/>
  <c r="AC15" i="1"/>
  <c r="AD15" i="1"/>
  <c r="AE15" i="1"/>
  <c r="AF15" i="1"/>
  <c r="AG15" i="1"/>
  <c r="V16" i="1"/>
  <c r="W16" i="1"/>
  <c r="X16" i="1"/>
  <c r="Y16" i="1"/>
  <c r="Z16" i="1"/>
  <c r="AA16" i="1"/>
  <c r="AB16" i="1"/>
  <c r="AC16" i="1"/>
  <c r="AD16" i="1"/>
  <c r="AE16" i="1"/>
  <c r="AF16" i="1"/>
  <c r="AG16" i="1"/>
  <c r="V17" i="1"/>
  <c r="W17" i="1"/>
  <c r="X17" i="1"/>
  <c r="Y17" i="1"/>
  <c r="Z17" i="1"/>
  <c r="AA17" i="1"/>
  <c r="AB17" i="1"/>
  <c r="AC17" i="1"/>
  <c r="AD17" i="1"/>
  <c r="AE17" i="1"/>
  <c r="AF17" i="1"/>
  <c r="AG17" i="1"/>
  <c r="V18" i="1"/>
  <c r="W18" i="1"/>
  <c r="X18" i="1"/>
  <c r="Y18" i="1"/>
  <c r="Z18" i="1"/>
  <c r="AA18" i="1"/>
  <c r="AB18" i="1"/>
  <c r="AC18" i="1"/>
  <c r="AD18" i="1"/>
  <c r="AE18" i="1"/>
  <c r="AF18" i="1"/>
  <c r="AG18" i="1"/>
  <c r="V19" i="1"/>
  <c r="W19" i="1"/>
  <c r="X19" i="1"/>
  <c r="Y19" i="1"/>
  <c r="Z19" i="1"/>
  <c r="AA19" i="1"/>
  <c r="AB19" i="1"/>
  <c r="AC19" i="1"/>
  <c r="AD19" i="1"/>
  <c r="AE19" i="1"/>
  <c r="AF19" i="1"/>
  <c r="AG19" i="1"/>
  <c r="V20" i="1"/>
  <c r="W20" i="1"/>
  <c r="X20" i="1"/>
  <c r="Y20" i="1"/>
  <c r="Z20" i="1"/>
  <c r="AA20" i="1"/>
  <c r="AB20" i="1"/>
  <c r="AC20" i="1"/>
  <c r="AD20" i="1"/>
  <c r="AE20" i="1"/>
  <c r="AF20" i="1"/>
  <c r="AG20" i="1"/>
  <c r="V21" i="1"/>
  <c r="W21" i="1"/>
  <c r="X21" i="1"/>
  <c r="Y21" i="1"/>
  <c r="Z21" i="1"/>
  <c r="AA21" i="1"/>
  <c r="AB21" i="1"/>
  <c r="AC21" i="1"/>
  <c r="AD21" i="1"/>
  <c r="AE21" i="1"/>
  <c r="AF21" i="1"/>
  <c r="AG21" i="1"/>
  <c r="T4" i="1"/>
  <c r="S4" i="1"/>
  <c r="V4" i="1"/>
  <c r="AA4" i="1"/>
  <c r="R4" i="1"/>
  <c r="Z4" i="1"/>
  <c r="Q4" i="1"/>
  <c r="Y4" i="1"/>
  <c r="X4" i="1"/>
  <c r="W4" i="1"/>
  <c r="U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</calcChain>
</file>

<file path=xl/sharedStrings.xml><?xml version="1.0" encoding="utf-8"?>
<sst xmlns="http://schemas.openxmlformats.org/spreadsheetml/2006/main" count="143" uniqueCount="64">
  <si>
    <t>Normal_1</t>
  </si>
  <si>
    <t>Normal_2</t>
  </si>
  <si>
    <t>Normal_3</t>
  </si>
  <si>
    <t>Cdx2_1</t>
  </si>
  <si>
    <t>Cdx2_2</t>
  </si>
  <si>
    <t>Cdx2_3</t>
  </si>
  <si>
    <t>Braf_1</t>
  </si>
  <si>
    <t>Braf_2</t>
  </si>
  <si>
    <t>Braf_3</t>
  </si>
  <si>
    <t>Cdx2_Braf_1</t>
  </si>
  <si>
    <t>Cdx2_Braf_2</t>
  </si>
  <si>
    <t>Cdx2_Braf_3</t>
  </si>
  <si>
    <t>Apc_1</t>
  </si>
  <si>
    <t>Apc_2</t>
  </si>
  <si>
    <t>Apc_3</t>
  </si>
  <si>
    <t>These are the negative of the delta-CTs which amounts to the CT for actin minus the CT for the gene of interest (so bigger means more).</t>
  </si>
  <si>
    <t>Olfm4</t>
  </si>
  <si>
    <t>Lgr5</t>
  </si>
  <si>
    <t>Msi1</t>
  </si>
  <si>
    <t>Cd133</t>
  </si>
  <si>
    <t>Lrig1</t>
  </si>
  <si>
    <t>Nkd1</t>
  </si>
  <si>
    <t>Hopx</t>
  </si>
  <si>
    <t>Bmi1</t>
  </si>
  <si>
    <t>Cd44</t>
  </si>
  <si>
    <t>Axin2</t>
  </si>
  <si>
    <t>Mmp7</t>
  </si>
  <si>
    <t>Ephb2</t>
  </si>
  <si>
    <t>Cmyc</t>
  </si>
  <si>
    <t>Sox9</t>
  </si>
  <si>
    <t>Muc2</t>
  </si>
  <si>
    <t>Muc5ac</t>
  </si>
  <si>
    <t>Anxa10</t>
  </si>
  <si>
    <t>Pdx1</t>
  </si>
  <si>
    <t>p-values</t>
  </si>
  <si>
    <t>means</t>
  </si>
  <si>
    <t>some pairwise contast p-values (10 possible)</t>
  </si>
  <si>
    <t>interaction</t>
  </si>
  <si>
    <t>Fold changes</t>
  </si>
  <si>
    <t>ratio of ratios</t>
  </si>
  <si>
    <t>control</t>
  </si>
  <si>
    <t>Cdx2</t>
  </si>
  <si>
    <t>Braf</t>
  </si>
  <si>
    <t>Cdx2+Braf</t>
  </si>
  <si>
    <t>Apc</t>
  </si>
  <si>
    <t>MSE, 5 groups, 10 df</t>
  </si>
  <si>
    <t>Cdx2 vs cont</t>
  </si>
  <si>
    <t>Braf vs cont</t>
  </si>
  <si>
    <t>Cdx2+Braf vs cont</t>
  </si>
  <si>
    <t>Cdx2+Braf vs Cdx2</t>
  </si>
  <si>
    <t>Cdx2+Braf vs Braf</t>
  </si>
  <si>
    <t>Cdx2+Braf vs Apc</t>
  </si>
  <si>
    <t>Braf vs Cdx2</t>
  </si>
  <si>
    <t>Apc vs cont</t>
  </si>
  <si>
    <t>Apc vs Cdx2</t>
  </si>
  <si>
    <t>Apc vs Braf</t>
  </si>
  <si>
    <t>(Cdx2+Braf - Braf) - (Cdx2 - cont)</t>
  </si>
  <si>
    <t>Copies below for customizing (usually, altered range of axes)</t>
  </si>
  <si>
    <t>normalizd to make normals average to zero</t>
  </si>
  <si>
    <t>stdevs</t>
  </si>
  <si>
    <t>In the second block of rows at the bottom, we normalize to make the average of the normals samples be zero.</t>
  </si>
  <si>
    <t>You can copy a row from the first sheet to rows 4 or 5 to make graphs.</t>
  </si>
  <si>
    <t>Here's a different style of graph, still log scale.</t>
  </si>
  <si>
    <t>p-values, from ANOVA model with terms for 5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</si>
</sst>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Border="1" applyAlignment="1">
      <alignment wrapText="1"/>
    </xf>
    <xf numFmtId="0" fontId="0" fillId="5" borderId="0" xfId="0" applyFill="1"/>
    <xf numFmtId="0" fontId="0" fillId="6" borderId="0" xfId="0" applyFill="1"/>
    <xf numFmtId="0" fontId="0" fillId="7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Border="1"/>
    <xf numFmtId="0" fontId="0" fillId="8" borderId="0" xfId="0" applyFill="1" applyBorder="1"/>
    <xf numFmtId="0" fontId="0" fillId="8" borderId="0" xfId="0" applyFill="1"/>
    <xf numFmtId="0" fontId="1" fillId="8" borderId="0" xfId="0" applyFont="1" applyFill="1"/>
    <xf numFmtId="0" fontId="0" fillId="7" borderId="0" xfId="0" applyFill="1"/>
    <xf numFmtId="0" fontId="2" fillId="0" borderId="0" xfId="0" applyFont="1"/>
    <xf numFmtId="0" fontId="3" fillId="0" borderId="0" xfId="0" applyFont="1"/>
    <xf numFmtId="0" fontId="4" fillId="8" borderId="0" xfId="0" applyFont="1" applyFill="1"/>
    <xf numFmtId="0" fontId="0" fillId="9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9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2" borderId="1" xfId="0" applyFill="1" applyBorder="1" applyAlignment="1"/>
    <xf numFmtId="0" fontId="0" fillId="4" borderId="1" xfId="0" applyFill="1" applyBorder="1"/>
    <xf numFmtId="0" fontId="0" fillId="6" borderId="1" xfId="0" applyFill="1" applyBorder="1"/>
    <xf numFmtId="0" fontId="0" fillId="4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Relationship Id="rId2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Relationship Id="rId2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Relationship Id="rId2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Relationship Id="rId2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Relationship Id="rId2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Relationship Id="rId2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Relationship Id="rId2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Relationship Id="rId2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Relationship Id="rId2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Relationship Id="rId2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978477690289"/>
          <c:y val="0.0355239947140844"/>
          <c:w val="0.850549361329834"/>
          <c:h val="0.843177707326177"/>
        </c:manualLayout>
      </c:layout>
      <c:scatterChart>
        <c:scatterStyle val="lineMarker"/>
        <c:varyColors val="0"/>
        <c:ser>
          <c:idx val="3"/>
          <c:order val="0"/>
          <c:tx>
            <c:v>Ctrl</c:v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graphs!$B$4:$D$4</c:f>
              <c:numCache>
                <c:formatCode>General</c:formatCode>
                <c:ptCount val="3"/>
                <c:pt idx="0">
                  <c:v>-0.178933333333333</c:v>
                </c:pt>
                <c:pt idx="1">
                  <c:v>0.710266666666666</c:v>
                </c:pt>
                <c:pt idx="2">
                  <c:v>-0.531333333333333</c:v>
                </c:pt>
              </c:numCache>
            </c:numRef>
          </c:xVal>
          <c:yVal>
            <c:numRef>
              <c:f>graphs!$B$5:$D$5</c:f>
              <c:numCache>
                <c:formatCode>General</c:formatCode>
                <c:ptCount val="3"/>
                <c:pt idx="0">
                  <c:v>0.144366666666667</c:v>
                </c:pt>
                <c:pt idx="1">
                  <c:v>0.807266666666663</c:v>
                </c:pt>
                <c:pt idx="2">
                  <c:v>-0.951633333333334</c:v>
                </c:pt>
              </c:numCache>
            </c:numRef>
          </c:yVal>
          <c:smooth val="0"/>
        </c:ser>
        <c:ser>
          <c:idx val="2"/>
          <c:order val="1"/>
          <c:tx>
            <c:v>Cdx2</c:v>
          </c:tx>
          <c:spPr>
            <a:ln w="28575">
              <a:noFill/>
            </a:ln>
          </c:spPr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graphs!$E$4:$G$4</c:f>
              <c:numCache>
                <c:formatCode>General</c:formatCode>
                <c:ptCount val="3"/>
                <c:pt idx="0">
                  <c:v>-0.477333333333334</c:v>
                </c:pt>
                <c:pt idx="1">
                  <c:v>0.153866666666666</c:v>
                </c:pt>
                <c:pt idx="2">
                  <c:v>-0.570933333333333</c:v>
                </c:pt>
              </c:numCache>
            </c:numRef>
          </c:xVal>
          <c:yVal>
            <c:numRef>
              <c:f>graphs!$E$5:$G$5</c:f>
              <c:numCache>
                <c:formatCode>General</c:formatCode>
                <c:ptCount val="3"/>
                <c:pt idx="0">
                  <c:v>11.26456666666666</c:v>
                </c:pt>
                <c:pt idx="1">
                  <c:v>11.44966666666666</c:v>
                </c:pt>
                <c:pt idx="2">
                  <c:v>10.71146666666667</c:v>
                </c:pt>
              </c:numCache>
            </c:numRef>
          </c:yVal>
          <c:smooth val="0"/>
        </c:ser>
        <c:ser>
          <c:idx val="0"/>
          <c:order val="2"/>
          <c:tx>
            <c:v>Braf</c:v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8064A2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graphs!$H$4:$J$4</c:f>
              <c:numCache>
                <c:formatCode>General</c:formatCode>
                <c:ptCount val="3"/>
                <c:pt idx="0">
                  <c:v>-0.0146333333333324</c:v>
                </c:pt>
                <c:pt idx="1">
                  <c:v>-0.836233333333332</c:v>
                </c:pt>
                <c:pt idx="2">
                  <c:v>-0.326333333333334</c:v>
                </c:pt>
              </c:numCache>
            </c:numRef>
          </c:xVal>
          <c:yVal>
            <c:numRef>
              <c:f>graphs!$H$5:$J$5</c:f>
              <c:numCache>
                <c:formatCode>General</c:formatCode>
                <c:ptCount val="3"/>
                <c:pt idx="0">
                  <c:v>8.364566666666664</c:v>
                </c:pt>
                <c:pt idx="1">
                  <c:v>7.139966666666663</c:v>
                </c:pt>
                <c:pt idx="2">
                  <c:v>8.48166666666666</c:v>
                </c:pt>
              </c:numCache>
            </c:numRef>
          </c:yVal>
          <c:smooth val="0"/>
        </c:ser>
        <c:ser>
          <c:idx val="4"/>
          <c:order val="3"/>
          <c:tx>
            <c:v>Cdx2+Braf</c:v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graphs!$K$4:$M$4</c:f>
              <c:numCache>
                <c:formatCode>General</c:formatCode>
                <c:ptCount val="3"/>
                <c:pt idx="0">
                  <c:v>11.27476666666667</c:v>
                </c:pt>
                <c:pt idx="1">
                  <c:v>10.38276666666667</c:v>
                </c:pt>
                <c:pt idx="2">
                  <c:v>10.18016666666666</c:v>
                </c:pt>
              </c:numCache>
            </c:numRef>
          </c:xVal>
          <c:yVal>
            <c:numRef>
              <c:f>graphs!$K$5:$M$5</c:f>
              <c:numCache>
                <c:formatCode>General</c:formatCode>
                <c:ptCount val="3"/>
                <c:pt idx="0">
                  <c:v>12.73636666666667</c:v>
                </c:pt>
                <c:pt idx="1">
                  <c:v>12.32576666666666</c:v>
                </c:pt>
                <c:pt idx="2">
                  <c:v>11.40146666666666</c:v>
                </c:pt>
              </c:numCache>
            </c:numRef>
          </c:yVal>
          <c:smooth val="0"/>
        </c:ser>
        <c:ser>
          <c:idx val="1"/>
          <c:order val="4"/>
          <c:tx>
            <c:v>Apc</c:v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graphs!$N$4:$P$4</c:f>
              <c:numCache>
                <c:formatCode>General</c:formatCode>
                <c:ptCount val="3"/>
                <c:pt idx="0">
                  <c:v>-0.446533333333335</c:v>
                </c:pt>
                <c:pt idx="1">
                  <c:v>-0.293233333333333</c:v>
                </c:pt>
                <c:pt idx="2">
                  <c:v>0.244566666666667</c:v>
                </c:pt>
              </c:numCache>
            </c:numRef>
          </c:xVal>
          <c:yVal>
            <c:numRef>
              <c:f>graphs!$N$5:$P$5</c:f>
              <c:numCache>
                <c:formatCode>General</c:formatCode>
                <c:ptCount val="3"/>
                <c:pt idx="0">
                  <c:v>2.080166666666667</c:v>
                </c:pt>
                <c:pt idx="1">
                  <c:v>0.409966666666662</c:v>
                </c:pt>
                <c:pt idx="2">
                  <c:v>2.074266666666663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859096"/>
        <c:axId val="902674904"/>
      </c:scatterChart>
      <c:valAx>
        <c:axId val="901859096"/>
        <c:scaling>
          <c:orientation val="minMax"/>
        </c:scaling>
        <c:delete val="0"/>
        <c:axPos val="b"/>
        <c:majorGridlines/>
        <c:title>
          <c:tx>
            <c:strRef>
              <c:f>graphs!$D$10</c:f>
              <c:strCache>
                <c:ptCount val="1"/>
                <c:pt idx="0">
                  <c:v>Anxa10, log2 expression</c:v>
                </c:pt>
              </c:strCache>
            </c:strRef>
          </c:tx>
          <c:layout>
            <c:manualLayout>
              <c:xMode val="edge"/>
              <c:yMode val="edge"/>
              <c:x val="0.318754054569051"/>
              <c:y val="0.950206298376703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crossAx val="902674904"/>
        <c:crosses val="autoZero"/>
        <c:crossBetween val="midCat"/>
        <c:majorUnit val="1.0"/>
      </c:valAx>
      <c:valAx>
        <c:axId val="902674904"/>
        <c:scaling>
          <c:orientation val="minMax"/>
        </c:scaling>
        <c:delete val="0"/>
        <c:axPos val="l"/>
        <c:majorGridlines/>
        <c:title>
          <c:tx>
            <c:strRef>
              <c:f>graphs!$D$11</c:f>
              <c:strCache>
                <c:ptCount val="1"/>
                <c:pt idx="0">
                  <c:v>Pdx1, log2 expression</c:v>
                </c:pt>
              </c:strCache>
            </c:strRef>
          </c:tx>
          <c:layout>
            <c:manualLayout>
              <c:xMode val="edge"/>
              <c:yMode val="edge"/>
              <c:x val="0.000266372354331784"/>
              <c:y val="0.316263957243418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crossAx val="901859096"/>
        <c:crosses val="autoZero"/>
        <c:crossBetween val="midCat"/>
        <c:majorUnit val="1.0"/>
      </c:valAx>
    </c:plotArea>
    <c:legend>
      <c:legendPos val="r"/>
      <c:layout>
        <c:manualLayout>
          <c:xMode val="edge"/>
          <c:yMode val="edge"/>
          <c:x val="0.684859352155059"/>
          <c:y val="0.665319258491749"/>
          <c:w val="0.265944609678952"/>
          <c:h val="0.205576236625937"/>
        </c:manualLayout>
      </c:layout>
      <c:overlay val="0"/>
      <c:spPr>
        <a:solidFill>
          <a:sysClr val="window" lastClr="FFFFFF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graphs!$A$5</c:f>
          <c:strCache>
            <c:ptCount val="1"/>
            <c:pt idx="0">
              <c:v>Pdx1</c:v>
            </c:pt>
          </c:strCache>
        </c:strRef>
      </c:tx>
      <c:layout>
        <c:manualLayout>
          <c:xMode val="edge"/>
          <c:yMode val="edge"/>
          <c:x val="0.332134706685413"/>
          <c:y val="0.0"/>
        </c:manualLayout>
      </c:layout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2010514090103"/>
          <c:y val="0.0591145410479851"/>
          <c:w val="0.672141736454959"/>
          <c:h val="0.637641942074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graphs!$A$5</c:f>
              <c:strCache>
                <c:ptCount val="1"/>
                <c:pt idx="0">
                  <c:v>Pdx1</c:v>
                </c:pt>
              </c:strCache>
            </c:strRef>
          </c:tx>
          <c:spPr>
            <a:noFill/>
            <a:ln w="28575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graphs!$Q$7:$U$7</c:f>
                <c:numCache>
                  <c:formatCode>General</c:formatCode>
                  <c:ptCount val="5"/>
                  <c:pt idx="0">
                    <c:v>0.888292521263874</c:v>
                  </c:pt>
                  <c:pt idx="1">
                    <c:v>0.384083510884458</c:v>
                  </c:pt>
                  <c:pt idx="2">
                    <c:v>0.743137095920621</c:v>
                  </c:pt>
                  <c:pt idx="3">
                    <c:v>0.68372519577191</c:v>
                  </c:pt>
                  <c:pt idx="4">
                    <c:v>0.962591756665308</c:v>
                  </c:pt>
                </c:numCache>
              </c:numRef>
            </c:plus>
            <c:minus>
              <c:numRef>
                <c:f>graphs!$Q$7:$U$7</c:f>
                <c:numCache>
                  <c:formatCode>General</c:formatCode>
                  <c:ptCount val="5"/>
                  <c:pt idx="0">
                    <c:v>0.888292521263874</c:v>
                  </c:pt>
                  <c:pt idx="1">
                    <c:v>0.384083510884458</c:v>
                  </c:pt>
                  <c:pt idx="2">
                    <c:v>0.743137095920621</c:v>
                  </c:pt>
                  <c:pt idx="3">
                    <c:v>0.68372519577191</c:v>
                  </c:pt>
                  <c:pt idx="4">
                    <c:v>0.962591756665308</c:v>
                  </c:pt>
                </c:numCache>
              </c:numRef>
            </c:minus>
            <c:spPr>
              <a:ln w="28575">
                <a:solidFill>
                  <a:sysClr val="windowText" lastClr="000000"/>
                </a:solidFill>
              </a:ln>
            </c:spPr>
          </c:errBars>
          <c:cat>
            <c:numRef>
              <c:f>graphs!$B$1:$P$1</c:f>
              <c:numCache>
                <c:formatCode>General</c:formatCode>
                <c:ptCount val="1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</c:numCache>
            </c:numRef>
          </c:cat>
          <c:val>
            <c:numRef>
              <c:f>graphs!$Q$5:$U$5</c:f>
              <c:numCache>
                <c:formatCode>General</c:formatCode>
                <c:ptCount val="5"/>
                <c:pt idx="0">
                  <c:v>-1.1842378929335E-15</c:v>
                </c:pt>
                <c:pt idx="1">
                  <c:v>11.1419</c:v>
                </c:pt>
                <c:pt idx="2">
                  <c:v>7.995399999999996</c:v>
                </c:pt>
                <c:pt idx="3">
                  <c:v>12.15453333333333</c:v>
                </c:pt>
                <c:pt idx="4">
                  <c:v>1.521466666666664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900641832"/>
        <c:axId val="900644808"/>
      </c:barChart>
      <c:catAx>
        <c:axId val="90064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900644808"/>
        <c:crosses val="autoZero"/>
        <c:auto val="1"/>
        <c:lblAlgn val="ctr"/>
        <c:lblOffset val="100"/>
        <c:noMultiLvlLbl val="0"/>
      </c:catAx>
      <c:valAx>
        <c:axId val="900644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log2</a:t>
                </a:r>
                <a:r>
                  <a:rPr lang="en-US" baseline="0"/>
                  <a:t> expression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59684434105391"/>
              <c:y val="0.2581797352160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06418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graphs!$A$4</c:f>
          <c:strCache>
            <c:ptCount val="1"/>
            <c:pt idx="0">
              <c:v>Anxa10</c:v>
            </c:pt>
          </c:strCache>
        </c:strRef>
      </c:tx>
      <c:layout>
        <c:manualLayout>
          <c:xMode val="edge"/>
          <c:yMode val="edge"/>
          <c:x val="0.332134706685413"/>
          <c:y val="0.0"/>
        </c:manualLayout>
      </c:layout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2010514090103"/>
          <c:y val="0.0591145410479851"/>
          <c:w val="0.672141736454959"/>
          <c:h val="0.637641942074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graphs!$A$4</c:f>
              <c:strCache>
                <c:ptCount val="1"/>
                <c:pt idx="0">
                  <c:v>Anxa10</c:v>
                </c:pt>
              </c:strCache>
            </c:strRef>
          </c:tx>
          <c:spPr>
            <a:noFill/>
            <a:ln w="28575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graphs!$Q$6:$U$6</c:f>
                <c:numCache>
                  <c:formatCode>General</c:formatCode>
                  <c:ptCount val="5"/>
                  <c:pt idx="0">
                    <c:v>0.639848023622276</c:v>
                  </c:pt>
                  <c:pt idx="1">
                    <c:v>0.394231201200513</c:v>
                  </c:pt>
                  <c:pt idx="2">
                    <c:v>0.414765287039951</c:v>
                  </c:pt>
                  <c:pt idx="3">
                    <c:v>0.582360129129735</c:v>
                  </c:pt>
                  <c:pt idx="4">
                    <c:v>0.362939145495955</c:v>
                  </c:pt>
                </c:numCache>
              </c:numRef>
            </c:plus>
            <c:minus>
              <c:numRef>
                <c:f>graphs!$Q$6:$U$6</c:f>
                <c:numCache>
                  <c:formatCode>General</c:formatCode>
                  <c:ptCount val="5"/>
                  <c:pt idx="0">
                    <c:v>0.639848023622276</c:v>
                  </c:pt>
                  <c:pt idx="1">
                    <c:v>0.394231201200513</c:v>
                  </c:pt>
                  <c:pt idx="2">
                    <c:v>0.414765287039951</c:v>
                  </c:pt>
                  <c:pt idx="3">
                    <c:v>0.582360129129735</c:v>
                  </c:pt>
                  <c:pt idx="4">
                    <c:v>0.362939145495955</c:v>
                  </c:pt>
                </c:numCache>
              </c:numRef>
            </c:minus>
            <c:spPr>
              <a:ln w="28575">
                <a:solidFill>
                  <a:sysClr val="windowText" lastClr="000000"/>
                </a:solidFill>
              </a:ln>
            </c:spPr>
          </c:errBars>
          <c:cat>
            <c:numRef>
              <c:f>graphs!$B$1:$P$1</c:f>
              <c:numCache>
                <c:formatCode>General</c:formatCode>
                <c:ptCount val="1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</c:numCache>
            </c:numRef>
          </c:cat>
          <c:val>
            <c:numRef>
              <c:f>graphs!$Q$4:$U$4</c:f>
              <c:numCache>
                <c:formatCode>General</c:formatCode>
                <c:ptCount val="5"/>
                <c:pt idx="0">
                  <c:v>0.0</c:v>
                </c:pt>
                <c:pt idx="1">
                  <c:v>-0.298133333333334</c:v>
                </c:pt>
                <c:pt idx="2">
                  <c:v>-0.3924</c:v>
                </c:pt>
                <c:pt idx="3">
                  <c:v>10.61256666666667</c:v>
                </c:pt>
                <c:pt idx="4">
                  <c:v>-0.165066666666667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900501864"/>
        <c:axId val="900475752"/>
      </c:barChart>
      <c:catAx>
        <c:axId val="90050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900475752"/>
        <c:crossesAt val="-2.0"/>
        <c:auto val="1"/>
        <c:lblAlgn val="ctr"/>
        <c:lblOffset val="100"/>
        <c:noMultiLvlLbl val="0"/>
      </c:catAx>
      <c:valAx>
        <c:axId val="900475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log2</a:t>
                </a:r>
                <a:r>
                  <a:rPr lang="en-US" baseline="0"/>
                  <a:t> expression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59684434105391"/>
              <c:y val="0.2581797352160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0501864"/>
        <c:crosses val="autoZero"/>
        <c:crossBetween val="between"/>
        <c:majorUnit val="2.0"/>
      </c:valAx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graphs!$A$5</c:f>
          <c:strCache>
            <c:ptCount val="1"/>
            <c:pt idx="0">
              <c:v>Pdx1</c:v>
            </c:pt>
          </c:strCache>
        </c:strRef>
      </c:tx>
      <c:layout>
        <c:manualLayout>
          <c:xMode val="edge"/>
          <c:yMode val="edge"/>
          <c:x val="0.332134706685413"/>
          <c:y val="0.0"/>
        </c:manualLayout>
      </c:layout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2010514090103"/>
          <c:y val="0.0591145410479851"/>
          <c:w val="0.672141736454959"/>
          <c:h val="0.637641942074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graphs!$A$5</c:f>
              <c:strCache>
                <c:ptCount val="1"/>
                <c:pt idx="0">
                  <c:v>Pdx1</c:v>
                </c:pt>
              </c:strCache>
            </c:strRef>
          </c:tx>
          <c:spPr>
            <a:noFill/>
            <a:ln w="28575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graphs!$Q$7:$U$7</c:f>
                <c:numCache>
                  <c:formatCode>General</c:formatCode>
                  <c:ptCount val="5"/>
                  <c:pt idx="0">
                    <c:v>0.888292521263874</c:v>
                  </c:pt>
                  <c:pt idx="1">
                    <c:v>0.384083510884458</c:v>
                  </c:pt>
                  <c:pt idx="2">
                    <c:v>0.743137095920621</c:v>
                  </c:pt>
                  <c:pt idx="3">
                    <c:v>0.68372519577191</c:v>
                  </c:pt>
                  <c:pt idx="4">
                    <c:v>0.962591756665308</c:v>
                  </c:pt>
                </c:numCache>
              </c:numRef>
            </c:plus>
            <c:minus>
              <c:numRef>
                <c:f>graphs!$Q$7:$U$7</c:f>
                <c:numCache>
                  <c:formatCode>General</c:formatCode>
                  <c:ptCount val="5"/>
                  <c:pt idx="0">
                    <c:v>0.888292521263874</c:v>
                  </c:pt>
                  <c:pt idx="1">
                    <c:v>0.384083510884458</c:v>
                  </c:pt>
                  <c:pt idx="2">
                    <c:v>0.743137095920621</c:v>
                  </c:pt>
                  <c:pt idx="3">
                    <c:v>0.68372519577191</c:v>
                  </c:pt>
                  <c:pt idx="4">
                    <c:v>0.962591756665308</c:v>
                  </c:pt>
                </c:numCache>
              </c:numRef>
            </c:minus>
            <c:spPr>
              <a:ln w="28575">
                <a:solidFill>
                  <a:sysClr val="windowText" lastClr="000000"/>
                </a:solidFill>
              </a:ln>
            </c:spPr>
          </c:errBars>
          <c:cat>
            <c:numRef>
              <c:f>graphs!$B$1:$P$1</c:f>
              <c:numCache>
                <c:formatCode>General</c:formatCode>
                <c:ptCount val="1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</c:numCache>
            </c:numRef>
          </c:cat>
          <c:val>
            <c:numRef>
              <c:f>graphs!$Q$5:$U$5</c:f>
              <c:numCache>
                <c:formatCode>General</c:formatCode>
                <c:ptCount val="5"/>
                <c:pt idx="0">
                  <c:v>-1.1842378929335E-15</c:v>
                </c:pt>
                <c:pt idx="1">
                  <c:v>11.1419</c:v>
                </c:pt>
                <c:pt idx="2">
                  <c:v>7.995399999999996</c:v>
                </c:pt>
                <c:pt idx="3">
                  <c:v>12.15453333333333</c:v>
                </c:pt>
                <c:pt idx="4">
                  <c:v>1.521466666666664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900414744"/>
        <c:axId val="900412440"/>
      </c:barChart>
      <c:catAx>
        <c:axId val="90041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900412440"/>
        <c:crossesAt val="-2.0"/>
        <c:auto val="1"/>
        <c:lblAlgn val="ctr"/>
        <c:lblOffset val="100"/>
        <c:noMultiLvlLbl val="0"/>
      </c:catAx>
      <c:valAx>
        <c:axId val="900412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log2</a:t>
                </a:r>
                <a:r>
                  <a:rPr lang="en-US" baseline="0"/>
                  <a:t> expression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59684434105391"/>
              <c:y val="0.2581797352160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0414744"/>
        <c:crosses val="autoZero"/>
        <c:crossBetween val="between"/>
        <c:majorUnit val="2.0"/>
      </c:valAx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graphs!$A$4</c:f>
          <c:strCache>
            <c:ptCount val="1"/>
            <c:pt idx="0">
              <c:v>Anxa10</c:v>
            </c:pt>
          </c:strCache>
        </c:strRef>
      </c:tx>
      <c:layout>
        <c:manualLayout>
          <c:xMode val="edge"/>
          <c:yMode val="edge"/>
          <c:x val="0.332134706685413"/>
          <c:y val="0.0"/>
        </c:manualLayout>
      </c:layout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2010514090103"/>
          <c:y val="0.0591145410479851"/>
          <c:w val="0.672141736454959"/>
          <c:h val="0.63764194207480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graphs!$A$4</c:f>
              <c:strCache>
                <c:ptCount val="1"/>
                <c:pt idx="0">
                  <c:v>Anxa10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graphs!$B$1:$P$1</c:f>
              <c:numCache>
                <c:formatCode>General</c:formatCode>
                <c:ptCount val="1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</c:numCache>
            </c:numRef>
          </c:xVal>
          <c:yVal>
            <c:numRef>
              <c:f>graphs!$B$4:$P$4</c:f>
              <c:numCache>
                <c:formatCode>General</c:formatCode>
                <c:ptCount val="15"/>
                <c:pt idx="0">
                  <c:v>-0.178933333333333</c:v>
                </c:pt>
                <c:pt idx="1">
                  <c:v>0.710266666666666</c:v>
                </c:pt>
                <c:pt idx="2">
                  <c:v>-0.531333333333333</c:v>
                </c:pt>
                <c:pt idx="3">
                  <c:v>-0.477333333333334</c:v>
                </c:pt>
                <c:pt idx="4">
                  <c:v>0.153866666666666</c:v>
                </c:pt>
                <c:pt idx="5">
                  <c:v>-0.570933333333333</c:v>
                </c:pt>
                <c:pt idx="6">
                  <c:v>-0.0146333333333324</c:v>
                </c:pt>
                <c:pt idx="7">
                  <c:v>-0.836233333333332</c:v>
                </c:pt>
                <c:pt idx="8">
                  <c:v>-0.326333333333334</c:v>
                </c:pt>
                <c:pt idx="9">
                  <c:v>11.27476666666667</c:v>
                </c:pt>
                <c:pt idx="10">
                  <c:v>10.38276666666667</c:v>
                </c:pt>
                <c:pt idx="11">
                  <c:v>10.18016666666666</c:v>
                </c:pt>
                <c:pt idx="12">
                  <c:v>-0.446533333333335</c:v>
                </c:pt>
                <c:pt idx="13">
                  <c:v>-0.293233333333333</c:v>
                </c:pt>
                <c:pt idx="14">
                  <c:v>0.244566666666667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216200"/>
        <c:axId val="565205288"/>
      </c:scatterChart>
      <c:valAx>
        <c:axId val="565216200"/>
        <c:scaling>
          <c:orientation val="minMax"/>
          <c:max val="5.5"/>
          <c:min val="0.5"/>
        </c:scaling>
        <c:delete val="0"/>
        <c:axPos val="b"/>
        <c:numFmt formatCode="General" sourceLinked="1"/>
        <c:majorTickMark val="none"/>
        <c:minorTickMark val="none"/>
        <c:tickLblPos val="none"/>
        <c:crossAx val="565205288"/>
        <c:crosses val="autoZero"/>
        <c:crossBetween val="midCat"/>
        <c:majorUnit val="1.0"/>
      </c:valAx>
      <c:valAx>
        <c:axId val="565205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log2</a:t>
                </a:r>
                <a:r>
                  <a:rPr lang="en-US" baseline="0"/>
                  <a:t> expression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59684434105391"/>
              <c:y val="0.2581797352160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6521620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978477690289"/>
          <c:y val="0.0355239947140844"/>
          <c:w val="0.850549361329834"/>
          <c:h val="0.843177707326177"/>
        </c:manualLayout>
      </c:layout>
      <c:scatterChart>
        <c:scatterStyle val="lineMarker"/>
        <c:varyColors val="0"/>
        <c:ser>
          <c:idx val="3"/>
          <c:order val="0"/>
          <c:tx>
            <c:v>Ctrl</c:v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graphs!$B$4:$D$4</c:f>
              <c:numCache>
                <c:formatCode>General</c:formatCode>
                <c:ptCount val="3"/>
                <c:pt idx="0">
                  <c:v>-0.178933333333333</c:v>
                </c:pt>
                <c:pt idx="1">
                  <c:v>0.710266666666666</c:v>
                </c:pt>
                <c:pt idx="2">
                  <c:v>-0.531333333333333</c:v>
                </c:pt>
              </c:numCache>
            </c:numRef>
          </c:xVal>
          <c:yVal>
            <c:numRef>
              <c:f>graphs!$B$5:$D$5</c:f>
              <c:numCache>
                <c:formatCode>General</c:formatCode>
                <c:ptCount val="3"/>
                <c:pt idx="0">
                  <c:v>0.144366666666667</c:v>
                </c:pt>
                <c:pt idx="1">
                  <c:v>0.807266666666663</c:v>
                </c:pt>
                <c:pt idx="2">
                  <c:v>-0.951633333333334</c:v>
                </c:pt>
              </c:numCache>
            </c:numRef>
          </c:yVal>
          <c:smooth val="0"/>
        </c:ser>
        <c:ser>
          <c:idx val="2"/>
          <c:order val="1"/>
          <c:tx>
            <c:v>Cdx2</c:v>
          </c:tx>
          <c:spPr>
            <a:ln w="28575">
              <a:noFill/>
            </a:ln>
          </c:spPr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graphs!$E$4:$G$4</c:f>
              <c:numCache>
                <c:formatCode>General</c:formatCode>
                <c:ptCount val="3"/>
                <c:pt idx="0">
                  <c:v>-0.477333333333334</c:v>
                </c:pt>
                <c:pt idx="1">
                  <c:v>0.153866666666666</c:v>
                </c:pt>
                <c:pt idx="2">
                  <c:v>-0.570933333333333</c:v>
                </c:pt>
              </c:numCache>
            </c:numRef>
          </c:xVal>
          <c:yVal>
            <c:numRef>
              <c:f>graphs!$E$5:$G$5</c:f>
              <c:numCache>
                <c:formatCode>General</c:formatCode>
                <c:ptCount val="3"/>
                <c:pt idx="0">
                  <c:v>11.26456666666666</c:v>
                </c:pt>
                <c:pt idx="1">
                  <c:v>11.44966666666666</c:v>
                </c:pt>
                <c:pt idx="2">
                  <c:v>10.71146666666667</c:v>
                </c:pt>
              </c:numCache>
            </c:numRef>
          </c:yVal>
          <c:smooth val="0"/>
        </c:ser>
        <c:ser>
          <c:idx val="0"/>
          <c:order val="2"/>
          <c:tx>
            <c:v>Braf</c:v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8064A2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graphs!$H$4:$J$4</c:f>
              <c:numCache>
                <c:formatCode>General</c:formatCode>
                <c:ptCount val="3"/>
                <c:pt idx="0">
                  <c:v>-0.0146333333333324</c:v>
                </c:pt>
                <c:pt idx="1">
                  <c:v>-0.836233333333332</c:v>
                </c:pt>
                <c:pt idx="2">
                  <c:v>-0.326333333333334</c:v>
                </c:pt>
              </c:numCache>
            </c:numRef>
          </c:xVal>
          <c:yVal>
            <c:numRef>
              <c:f>graphs!$H$5:$J$5</c:f>
              <c:numCache>
                <c:formatCode>General</c:formatCode>
                <c:ptCount val="3"/>
                <c:pt idx="0">
                  <c:v>8.364566666666664</c:v>
                </c:pt>
                <c:pt idx="1">
                  <c:v>7.139966666666663</c:v>
                </c:pt>
                <c:pt idx="2">
                  <c:v>8.48166666666666</c:v>
                </c:pt>
              </c:numCache>
            </c:numRef>
          </c:yVal>
          <c:smooth val="0"/>
        </c:ser>
        <c:ser>
          <c:idx val="4"/>
          <c:order val="3"/>
          <c:tx>
            <c:v>Cdx2+Braf</c:v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graphs!$K$4:$M$4</c:f>
              <c:numCache>
                <c:formatCode>General</c:formatCode>
                <c:ptCount val="3"/>
                <c:pt idx="0">
                  <c:v>11.27476666666667</c:v>
                </c:pt>
                <c:pt idx="1">
                  <c:v>10.38276666666667</c:v>
                </c:pt>
                <c:pt idx="2">
                  <c:v>10.18016666666666</c:v>
                </c:pt>
              </c:numCache>
            </c:numRef>
          </c:xVal>
          <c:yVal>
            <c:numRef>
              <c:f>graphs!$K$5:$M$5</c:f>
              <c:numCache>
                <c:formatCode>General</c:formatCode>
                <c:ptCount val="3"/>
                <c:pt idx="0">
                  <c:v>12.73636666666667</c:v>
                </c:pt>
                <c:pt idx="1">
                  <c:v>12.32576666666666</c:v>
                </c:pt>
                <c:pt idx="2">
                  <c:v>11.40146666666666</c:v>
                </c:pt>
              </c:numCache>
            </c:numRef>
          </c:yVal>
          <c:smooth val="0"/>
        </c:ser>
        <c:ser>
          <c:idx val="1"/>
          <c:order val="4"/>
          <c:tx>
            <c:v>Apc</c:v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graphs!$N$4:$P$4</c:f>
              <c:numCache>
                <c:formatCode>General</c:formatCode>
                <c:ptCount val="3"/>
                <c:pt idx="0">
                  <c:v>-0.446533333333335</c:v>
                </c:pt>
                <c:pt idx="1">
                  <c:v>-0.293233333333333</c:v>
                </c:pt>
                <c:pt idx="2">
                  <c:v>0.244566666666667</c:v>
                </c:pt>
              </c:numCache>
            </c:numRef>
          </c:xVal>
          <c:yVal>
            <c:numRef>
              <c:f>graphs!$N$5:$P$5</c:f>
              <c:numCache>
                <c:formatCode>General</c:formatCode>
                <c:ptCount val="3"/>
                <c:pt idx="0">
                  <c:v>2.080166666666667</c:v>
                </c:pt>
                <c:pt idx="1">
                  <c:v>0.409966666666662</c:v>
                </c:pt>
                <c:pt idx="2">
                  <c:v>2.074266666666663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315944"/>
        <c:axId val="149743480"/>
      </c:scatterChart>
      <c:valAx>
        <c:axId val="565315944"/>
        <c:scaling>
          <c:orientation val="minMax"/>
        </c:scaling>
        <c:delete val="0"/>
        <c:axPos val="b"/>
        <c:majorGridlines/>
        <c:title>
          <c:tx>
            <c:strRef>
              <c:f>graphs!$D$10</c:f>
              <c:strCache>
                <c:ptCount val="1"/>
                <c:pt idx="0">
                  <c:v>Anxa10, log2 expression</c:v>
                </c:pt>
              </c:strCache>
            </c:strRef>
          </c:tx>
          <c:layout>
            <c:manualLayout>
              <c:xMode val="edge"/>
              <c:yMode val="edge"/>
              <c:x val="0.318754054569051"/>
              <c:y val="0.950206298376703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crossAx val="149743480"/>
        <c:crosses val="autoZero"/>
        <c:crossBetween val="midCat"/>
        <c:majorUnit val="1.0"/>
      </c:valAx>
      <c:valAx>
        <c:axId val="149743480"/>
        <c:scaling>
          <c:orientation val="minMax"/>
        </c:scaling>
        <c:delete val="0"/>
        <c:axPos val="l"/>
        <c:majorGridlines/>
        <c:title>
          <c:tx>
            <c:strRef>
              <c:f>graphs!$D$11</c:f>
              <c:strCache>
                <c:ptCount val="1"/>
                <c:pt idx="0">
                  <c:v>Pdx1, log2 expression</c:v>
                </c:pt>
              </c:strCache>
            </c:strRef>
          </c:tx>
          <c:layout>
            <c:manualLayout>
              <c:xMode val="edge"/>
              <c:yMode val="edge"/>
              <c:x val="0.000266372354331784"/>
              <c:y val="0.316263957243418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crossAx val="565315944"/>
        <c:crosses val="autoZero"/>
        <c:crossBetween val="midCat"/>
        <c:majorUnit val="1.0"/>
      </c:valAx>
    </c:plotArea>
    <c:legend>
      <c:legendPos val="r"/>
      <c:layout>
        <c:manualLayout>
          <c:xMode val="edge"/>
          <c:yMode val="edge"/>
          <c:x val="0.684859352155059"/>
          <c:y val="0.665319258491749"/>
          <c:w val="0.265944609678952"/>
          <c:h val="0.205576236625937"/>
        </c:manualLayout>
      </c:layout>
      <c:overlay val="0"/>
      <c:spPr>
        <a:solidFill>
          <a:sysClr val="window" lastClr="FFFFFF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graphs!$A$5</c:f>
          <c:strCache>
            <c:ptCount val="1"/>
            <c:pt idx="0">
              <c:v>Pdx1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82695373793746"/>
          <c:y val="0.0853690760553957"/>
          <c:w val="0.617304626206254"/>
          <c:h val="0.7347462155076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graphs!$A$5</c:f>
              <c:strCache>
                <c:ptCount val="1"/>
                <c:pt idx="0">
                  <c:v>Pdx1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graphs!$B$1:$P$1</c:f>
              <c:numCache>
                <c:formatCode>General</c:formatCode>
                <c:ptCount val="1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</c:numCache>
            </c:numRef>
          </c:xVal>
          <c:yVal>
            <c:numRef>
              <c:f>graphs!$B$9:$P$9</c:f>
              <c:numCache>
                <c:formatCode>General</c:formatCode>
                <c:ptCount val="15"/>
                <c:pt idx="0">
                  <c:v>1.105245351596433</c:v>
                </c:pt>
                <c:pt idx="1">
                  <c:v>1.749892948817457</c:v>
                </c:pt>
                <c:pt idx="2">
                  <c:v>0.517046760911275</c:v>
                </c:pt>
                <c:pt idx="3">
                  <c:v>2460.211560002258</c:v>
                </c:pt>
                <c:pt idx="4">
                  <c:v>2797.004125995422</c:v>
                </c:pt>
                <c:pt idx="5">
                  <c:v>1676.767177858515</c:v>
                </c:pt>
                <c:pt idx="6">
                  <c:v>329.59868277943</c:v>
                </c:pt>
                <c:pt idx="7">
                  <c:v>141.0405960648423</c:v>
                </c:pt>
                <c:pt idx="8">
                  <c:v>357.4671023314237</c:v>
                </c:pt>
                <c:pt idx="9">
                  <c:v>6823.833198954198</c:v>
                </c:pt>
                <c:pt idx="10">
                  <c:v>5133.640898545091</c:v>
                </c:pt>
                <c:pt idx="11">
                  <c:v>2705.100852307414</c:v>
                </c:pt>
                <c:pt idx="12">
                  <c:v>4.228560636510103</c:v>
                </c:pt>
                <c:pt idx="13">
                  <c:v>1.328655115290292</c:v>
                </c:pt>
                <c:pt idx="14">
                  <c:v>4.211302960974474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179880"/>
        <c:axId val="902168456"/>
      </c:scatterChart>
      <c:valAx>
        <c:axId val="902179880"/>
        <c:scaling>
          <c:orientation val="minMax"/>
          <c:max val="5.5"/>
          <c:min val="0.5"/>
        </c:scaling>
        <c:delete val="0"/>
        <c:axPos val="b"/>
        <c:numFmt formatCode="General" sourceLinked="1"/>
        <c:majorTickMark val="none"/>
        <c:minorTickMark val="none"/>
        <c:tickLblPos val="none"/>
        <c:crossAx val="902168456"/>
        <c:crosses val="autoZero"/>
        <c:crossBetween val="midCat"/>
        <c:majorUnit val="1.0"/>
      </c:valAx>
      <c:valAx>
        <c:axId val="902168456"/>
        <c:scaling>
          <c:logBase val="10.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 expression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59680184466859"/>
              <c:y val="0.32309156754664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crossAx val="90217988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graphs!$A$4</c:f>
          <c:strCache>
            <c:ptCount val="1"/>
            <c:pt idx="0">
              <c:v>Anxa10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82695373793746"/>
          <c:y val="0.0853690760553957"/>
          <c:w val="0.617304626206254"/>
          <c:h val="0.7347462155076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graphs!$A$4</c:f>
              <c:strCache>
                <c:ptCount val="1"/>
                <c:pt idx="0">
                  <c:v>Anxa10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graphs!$B$1:$P$1</c:f>
              <c:numCache>
                <c:formatCode>General</c:formatCode>
                <c:ptCount val="1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</c:numCache>
            </c:numRef>
          </c:xVal>
          <c:yVal>
            <c:numRef>
              <c:f>graphs!$B$8:$P$8</c:f>
              <c:numCache>
                <c:formatCode>General</c:formatCode>
                <c:ptCount val="15"/>
                <c:pt idx="0">
                  <c:v>0.88335587024707</c:v>
                </c:pt>
                <c:pt idx="1">
                  <c:v>1.636106505864482</c:v>
                </c:pt>
                <c:pt idx="2">
                  <c:v>0.691914973251539</c:v>
                </c:pt>
                <c:pt idx="3">
                  <c:v>0.718304105609171</c:v>
                </c:pt>
                <c:pt idx="4">
                  <c:v>1.112547294630603</c:v>
                </c:pt>
                <c:pt idx="5">
                  <c:v>0.67318114149368</c:v>
                </c:pt>
                <c:pt idx="6">
                  <c:v>0.989908213545384</c:v>
                </c:pt>
                <c:pt idx="7">
                  <c:v>0.560104011717234</c:v>
                </c:pt>
                <c:pt idx="8">
                  <c:v>0.79756094281275</c:v>
                </c:pt>
                <c:pt idx="9">
                  <c:v>2477.667138449305</c:v>
                </c:pt>
                <c:pt idx="10">
                  <c:v>1335.131998746158</c:v>
                </c:pt>
                <c:pt idx="11">
                  <c:v>1160.207123183897</c:v>
                </c:pt>
                <c:pt idx="12">
                  <c:v>0.733803996311306</c:v>
                </c:pt>
                <c:pt idx="13">
                  <c:v>0.81607104876273</c:v>
                </c:pt>
                <c:pt idx="14">
                  <c:v>1.18473686545257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677304"/>
        <c:axId val="959680296"/>
      </c:scatterChart>
      <c:valAx>
        <c:axId val="959677304"/>
        <c:scaling>
          <c:orientation val="minMax"/>
          <c:max val="5.5"/>
          <c:min val="0.5"/>
        </c:scaling>
        <c:delete val="0"/>
        <c:axPos val="b"/>
        <c:numFmt formatCode="General" sourceLinked="1"/>
        <c:majorTickMark val="none"/>
        <c:minorTickMark val="none"/>
        <c:tickLblPos val="none"/>
        <c:crossAx val="959680296"/>
        <c:crosses val="autoZero"/>
        <c:crossBetween val="midCat"/>
        <c:majorUnit val="1.0"/>
      </c:valAx>
      <c:valAx>
        <c:axId val="959680296"/>
        <c:scaling>
          <c:logBase val="10.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 expression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59680184466859"/>
              <c:y val="0.32309156754664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crossAx val="95967730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graphs!$A$5</c:f>
          <c:strCache>
            <c:ptCount val="1"/>
            <c:pt idx="0">
              <c:v>Pdx1</c:v>
            </c:pt>
          </c:strCache>
        </c:strRef>
      </c:tx>
      <c:layout>
        <c:manualLayout>
          <c:xMode val="edge"/>
          <c:yMode val="edge"/>
          <c:x val="0.332134706685413"/>
          <c:y val="0.0"/>
        </c:manualLayout>
      </c:layout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2010514090103"/>
          <c:y val="0.0591145410479851"/>
          <c:w val="0.672141736454959"/>
          <c:h val="0.63764194207480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graphs!$A$5</c:f>
              <c:strCache>
                <c:ptCount val="1"/>
                <c:pt idx="0">
                  <c:v>Pdx1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graphs!$B$1:$P$1</c:f>
              <c:numCache>
                <c:formatCode>General</c:formatCode>
                <c:ptCount val="1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</c:numCache>
            </c:numRef>
          </c:xVal>
          <c:yVal>
            <c:numRef>
              <c:f>graphs!$B$5:$P$5</c:f>
              <c:numCache>
                <c:formatCode>General</c:formatCode>
                <c:ptCount val="15"/>
                <c:pt idx="0">
                  <c:v>0.144366666666667</c:v>
                </c:pt>
                <c:pt idx="1">
                  <c:v>0.807266666666663</c:v>
                </c:pt>
                <c:pt idx="2">
                  <c:v>-0.951633333333334</c:v>
                </c:pt>
                <c:pt idx="3">
                  <c:v>11.26456666666666</c:v>
                </c:pt>
                <c:pt idx="4">
                  <c:v>11.44966666666666</c:v>
                </c:pt>
                <c:pt idx="5">
                  <c:v>10.71146666666667</c:v>
                </c:pt>
                <c:pt idx="6">
                  <c:v>8.364566666666664</c:v>
                </c:pt>
                <c:pt idx="7">
                  <c:v>7.139966666666663</c:v>
                </c:pt>
                <c:pt idx="8">
                  <c:v>8.48166666666666</c:v>
                </c:pt>
                <c:pt idx="9">
                  <c:v>12.73636666666667</c:v>
                </c:pt>
                <c:pt idx="10">
                  <c:v>12.32576666666666</c:v>
                </c:pt>
                <c:pt idx="11">
                  <c:v>11.40146666666666</c:v>
                </c:pt>
                <c:pt idx="12">
                  <c:v>2.080166666666667</c:v>
                </c:pt>
                <c:pt idx="13">
                  <c:v>0.409966666666662</c:v>
                </c:pt>
                <c:pt idx="14">
                  <c:v>2.074266666666663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741304"/>
        <c:axId val="752744296"/>
      </c:scatterChart>
      <c:valAx>
        <c:axId val="752741304"/>
        <c:scaling>
          <c:orientation val="minMax"/>
          <c:max val="5.5"/>
          <c:min val="0.5"/>
        </c:scaling>
        <c:delete val="0"/>
        <c:axPos val="b"/>
        <c:numFmt formatCode="General" sourceLinked="1"/>
        <c:majorTickMark val="none"/>
        <c:minorTickMark val="none"/>
        <c:tickLblPos val="none"/>
        <c:crossAx val="752744296"/>
        <c:crosses val="autoZero"/>
        <c:crossBetween val="midCat"/>
        <c:majorUnit val="1.0"/>
      </c:valAx>
      <c:valAx>
        <c:axId val="752744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log2</a:t>
                </a:r>
                <a:r>
                  <a:rPr lang="en-US" baseline="0"/>
                  <a:t> expression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59684434105391"/>
              <c:y val="0.2581797352160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5274130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graphs!$A$4</c:f>
          <c:strCache>
            <c:ptCount val="1"/>
            <c:pt idx="0">
              <c:v>Anxa10</c:v>
            </c:pt>
          </c:strCache>
        </c:strRef>
      </c:tx>
      <c:layout>
        <c:manualLayout>
          <c:xMode val="edge"/>
          <c:yMode val="edge"/>
          <c:x val="0.332134706685413"/>
          <c:y val="0.0"/>
        </c:manualLayout>
      </c:layout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2010514090103"/>
          <c:y val="0.0591145410479851"/>
          <c:w val="0.672141736454959"/>
          <c:h val="0.63764194207480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graphs!$A$4</c:f>
              <c:strCache>
                <c:ptCount val="1"/>
                <c:pt idx="0">
                  <c:v>Anxa10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graphs!$B$1:$P$1</c:f>
              <c:numCache>
                <c:formatCode>General</c:formatCode>
                <c:ptCount val="1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</c:numCache>
            </c:numRef>
          </c:xVal>
          <c:yVal>
            <c:numRef>
              <c:f>graphs!$B$4:$P$4</c:f>
              <c:numCache>
                <c:formatCode>General</c:formatCode>
                <c:ptCount val="15"/>
                <c:pt idx="0">
                  <c:v>-0.178933333333333</c:v>
                </c:pt>
                <c:pt idx="1">
                  <c:v>0.710266666666666</c:v>
                </c:pt>
                <c:pt idx="2">
                  <c:v>-0.531333333333333</c:v>
                </c:pt>
                <c:pt idx="3">
                  <c:v>-0.477333333333334</c:v>
                </c:pt>
                <c:pt idx="4">
                  <c:v>0.153866666666666</c:v>
                </c:pt>
                <c:pt idx="5">
                  <c:v>-0.570933333333333</c:v>
                </c:pt>
                <c:pt idx="6">
                  <c:v>-0.0146333333333324</c:v>
                </c:pt>
                <c:pt idx="7">
                  <c:v>-0.836233333333332</c:v>
                </c:pt>
                <c:pt idx="8">
                  <c:v>-0.326333333333334</c:v>
                </c:pt>
                <c:pt idx="9">
                  <c:v>11.27476666666667</c:v>
                </c:pt>
                <c:pt idx="10">
                  <c:v>10.38276666666667</c:v>
                </c:pt>
                <c:pt idx="11">
                  <c:v>10.18016666666666</c:v>
                </c:pt>
                <c:pt idx="12">
                  <c:v>-0.446533333333335</c:v>
                </c:pt>
                <c:pt idx="13">
                  <c:v>-0.293233333333333</c:v>
                </c:pt>
                <c:pt idx="14">
                  <c:v>0.244566666666667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54888"/>
        <c:axId val="960419784"/>
      </c:scatterChart>
      <c:valAx>
        <c:axId val="752154888"/>
        <c:scaling>
          <c:orientation val="minMax"/>
          <c:max val="5.5"/>
          <c:min val="0.5"/>
        </c:scaling>
        <c:delete val="0"/>
        <c:axPos val="b"/>
        <c:numFmt formatCode="General" sourceLinked="1"/>
        <c:majorTickMark val="none"/>
        <c:minorTickMark val="none"/>
        <c:tickLblPos val="none"/>
        <c:crossAx val="960419784"/>
        <c:crosses val="autoZero"/>
        <c:crossBetween val="midCat"/>
        <c:majorUnit val="1.0"/>
      </c:valAx>
      <c:valAx>
        <c:axId val="960419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log2</a:t>
                </a:r>
                <a:r>
                  <a:rPr lang="en-US" baseline="0"/>
                  <a:t> expression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59684434105391"/>
              <c:y val="0.2581797352160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52154888"/>
        <c:crosses val="autoZero"/>
        <c:crossBetween val="midCat"/>
        <c:majorUnit val="2.0"/>
      </c:valAx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graphs!$A$5</c:f>
          <c:strCache>
            <c:ptCount val="1"/>
            <c:pt idx="0">
              <c:v>Pdx1</c:v>
            </c:pt>
          </c:strCache>
        </c:strRef>
      </c:tx>
      <c:layout>
        <c:manualLayout>
          <c:xMode val="edge"/>
          <c:yMode val="edge"/>
          <c:x val="0.332134706685413"/>
          <c:y val="0.0"/>
        </c:manualLayout>
      </c:layout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2010514090103"/>
          <c:y val="0.0591145410479851"/>
          <c:w val="0.672141736454959"/>
          <c:h val="0.63764194207480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graphs!$A$5</c:f>
              <c:strCache>
                <c:ptCount val="1"/>
                <c:pt idx="0">
                  <c:v>Pdx1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graphs!$B$1:$P$1</c:f>
              <c:numCache>
                <c:formatCode>General</c:formatCode>
                <c:ptCount val="1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</c:numCache>
            </c:numRef>
          </c:xVal>
          <c:yVal>
            <c:numRef>
              <c:f>graphs!$B$5:$P$5</c:f>
              <c:numCache>
                <c:formatCode>General</c:formatCode>
                <c:ptCount val="15"/>
                <c:pt idx="0">
                  <c:v>0.144366666666667</c:v>
                </c:pt>
                <c:pt idx="1">
                  <c:v>0.807266666666663</c:v>
                </c:pt>
                <c:pt idx="2">
                  <c:v>-0.951633333333334</c:v>
                </c:pt>
                <c:pt idx="3">
                  <c:v>11.26456666666666</c:v>
                </c:pt>
                <c:pt idx="4">
                  <c:v>11.44966666666666</c:v>
                </c:pt>
                <c:pt idx="5">
                  <c:v>10.71146666666667</c:v>
                </c:pt>
                <c:pt idx="6">
                  <c:v>8.364566666666664</c:v>
                </c:pt>
                <c:pt idx="7">
                  <c:v>7.139966666666663</c:v>
                </c:pt>
                <c:pt idx="8">
                  <c:v>8.48166666666666</c:v>
                </c:pt>
                <c:pt idx="9">
                  <c:v>12.73636666666667</c:v>
                </c:pt>
                <c:pt idx="10">
                  <c:v>12.32576666666666</c:v>
                </c:pt>
                <c:pt idx="11">
                  <c:v>11.40146666666666</c:v>
                </c:pt>
                <c:pt idx="12">
                  <c:v>2.080166666666667</c:v>
                </c:pt>
                <c:pt idx="13">
                  <c:v>0.409966666666662</c:v>
                </c:pt>
                <c:pt idx="14">
                  <c:v>2.074266666666663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058152"/>
        <c:axId val="752061144"/>
      </c:scatterChart>
      <c:valAx>
        <c:axId val="752058152"/>
        <c:scaling>
          <c:orientation val="minMax"/>
          <c:max val="5.5"/>
          <c:min val="0.5"/>
        </c:scaling>
        <c:delete val="0"/>
        <c:axPos val="b"/>
        <c:numFmt formatCode="General" sourceLinked="1"/>
        <c:majorTickMark val="none"/>
        <c:minorTickMark val="none"/>
        <c:tickLblPos val="none"/>
        <c:crossAx val="752061144"/>
        <c:crosses val="autoZero"/>
        <c:crossBetween val="midCat"/>
        <c:majorUnit val="1.0"/>
      </c:valAx>
      <c:valAx>
        <c:axId val="752061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log2</a:t>
                </a:r>
                <a:r>
                  <a:rPr lang="en-US" baseline="0"/>
                  <a:t> expression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59684434105391"/>
              <c:y val="0.2581797352160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52058152"/>
        <c:crosses val="autoZero"/>
        <c:crossBetween val="midCat"/>
        <c:majorUnit val="2.0"/>
      </c:valAx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graphs!$A$4</c:f>
          <c:strCache>
            <c:ptCount val="1"/>
            <c:pt idx="0">
              <c:v>Anxa10</c:v>
            </c:pt>
          </c:strCache>
        </c:strRef>
      </c:tx>
      <c:layout>
        <c:manualLayout>
          <c:xMode val="edge"/>
          <c:yMode val="edge"/>
          <c:x val="0.332134706685413"/>
          <c:y val="0.0"/>
        </c:manualLayout>
      </c:layout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2010514090103"/>
          <c:y val="0.0591145410479851"/>
          <c:w val="0.672141736454959"/>
          <c:h val="0.637641942074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graphs!$A$4</c:f>
              <c:strCache>
                <c:ptCount val="1"/>
                <c:pt idx="0">
                  <c:v>Anxa10</c:v>
                </c:pt>
              </c:strCache>
            </c:strRef>
          </c:tx>
          <c:spPr>
            <a:noFill/>
            <a:ln w="28575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graphs!$Q$6:$U$6</c:f>
                <c:numCache>
                  <c:formatCode>General</c:formatCode>
                  <c:ptCount val="5"/>
                  <c:pt idx="0">
                    <c:v>0.639848023622276</c:v>
                  </c:pt>
                  <c:pt idx="1">
                    <c:v>0.394231201200513</c:v>
                  </c:pt>
                  <c:pt idx="2">
                    <c:v>0.414765287039951</c:v>
                  </c:pt>
                  <c:pt idx="3">
                    <c:v>0.582360129129735</c:v>
                  </c:pt>
                  <c:pt idx="4">
                    <c:v>0.362939145495955</c:v>
                  </c:pt>
                </c:numCache>
              </c:numRef>
            </c:plus>
            <c:minus>
              <c:numRef>
                <c:f>graphs!$Q$6:$U$6</c:f>
                <c:numCache>
                  <c:formatCode>General</c:formatCode>
                  <c:ptCount val="5"/>
                  <c:pt idx="0">
                    <c:v>0.639848023622276</c:v>
                  </c:pt>
                  <c:pt idx="1">
                    <c:v>0.394231201200513</c:v>
                  </c:pt>
                  <c:pt idx="2">
                    <c:v>0.414765287039951</c:v>
                  </c:pt>
                  <c:pt idx="3">
                    <c:v>0.582360129129735</c:v>
                  </c:pt>
                  <c:pt idx="4">
                    <c:v>0.362939145495955</c:v>
                  </c:pt>
                </c:numCache>
              </c:numRef>
            </c:minus>
            <c:spPr>
              <a:ln w="28575">
                <a:solidFill>
                  <a:sysClr val="windowText" lastClr="000000"/>
                </a:solidFill>
              </a:ln>
            </c:spPr>
          </c:errBars>
          <c:cat>
            <c:numRef>
              <c:f>graphs!$B$1:$P$1</c:f>
              <c:numCache>
                <c:formatCode>General</c:formatCode>
                <c:ptCount val="1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</c:numCache>
            </c:numRef>
          </c:cat>
          <c:val>
            <c:numRef>
              <c:f>graphs!$Q$4:$U$4</c:f>
              <c:numCache>
                <c:formatCode>General</c:formatCode>
                <c:ptCount val="5"/>
                <c:pt idx="0">
                  <c:v>0.0</c:v>
                </c:pt>
                <c:pt idx="1">
                  <c:v>-0.298133333333334</c:v>
                </c:pt>
                <c:pt idx="2">
                  <c:v>-0.3924</c:v>
                </c:pt>
                <c:pt idx="3">
                  <c:v>10.61256666666667</c:v>
                </c:pt>
                <c:pt idx="4">
                  <c:v>-0.165066666666667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900633224"/>
        <c:axId val="900573800"/>
      </c:barChart>
      <c:catAx>
        <c:axId val="90063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900573800"/>
        <c:crosses val="autoZero"/>
        <c:auto val="1"/>
        <c:lblAlgn val="ctr"/>
        <c:lblOffset val="100"/>
        <c:noMultiLvlLbl val="0"/>
      </c:catAx>
      <c:valAx>
        <c:axId val="900573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log2</a:t>
                </a:r>
                <a:r>
                  <a:rPr lang="en-US" baseline="0"/>
                  <a:t> expression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59684434105391"/>
              <c:y val="0.2581797352160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0633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319355</xdr:colOff>
      <xdr:row>9</xdr:row>
      <xdr:rowOff>42169</xdr:rowOff>
    </xdr:from>
    <xdr:to>
      <xdr:col>34</xdr:col>
      <xdr:colOff>28004</xdr:colOff>
      <xdr:row>49</xdr:row>
      <xdr:rowOff>7319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116160</xdr:colOff>
      <xdr:row>11</xdr:row>
      <xdr:rowOff>46463</xdr:rowOff>
    </xdr:from>
    <xdr:to>
      <xdr:col>5</xdr:col>
      <xdr:colOff>58081</xdr:colOff>
      <xdr:row>49</xdr:row>
      <xdr:rowOff>70625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263982</xdr:colOff>
      <xdr:row>51</xdr:row>
      <xdr:rowOff>50760</xdr:rowOff>
    </xdr:from>
    <xdr:to>
      <xdr:col>35</xdr:col>
      <xdr:colOff>50918</xdr:colOff>
      <xdr:row>91</xdr:row>
      <xdr:rowOff>11774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58398</xdr:colOff>
      <xdr:row>9</xdr:row>
      <xdr:rowOff>91337</xdr:rowOff>
    </xdr:from>
    <xdr:to>
      <xdr:col>46</xdr:col>
      <xdr:colOff>519372</xdr:colOff>
      <xdr:row>47</xdr:row>
      <xdr:rowOff>115499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65240</xdr:colOff>
      <xdr:row>9</xdr:row>
      <xdr:rowOff>104384</xdr:rowOff>
    </xdr:from>
    <xdr:to>
      <xdr:col>40</xdr:col>
      <xdr:colOff>296125</xdr:colOff>
      <xdr:row>47</xdr:row>
      <xdr:rowOff>128546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208767</xdr:colOff>
      <xdr:row>10</xdr:row>
      <xdr:rowOff>130479</xdr:rowOff>
    </xdr:from>
    <xdr:to>
      <xdr:col>9</xdr:col>
      <xdr:colOff>255071</xdr:colOff>
      <xdr:row>49</xdr:row>
      <xdr:rowOff>11113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4</xdr:col>
      <xdr:colOff>476887</xdr:colOff>
      <xdr:row>90</xdr:row>
      <xdr:rowOff>24162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52</xdr:row>
      <xdr:rowOff>0</xdr:rowOff>
    </xdr:from>
    <xdr:to>
      <xdr:col>9</xdr:col>
      <xdr:colOff>46304</xdr:colOff>
      <xdr:row>90</xdr:row>
      <xdr:rowOff>24162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326199</xdr:colOff>
      <xdr:row>10</xdr:row>
      <xdr:rowOff>104384</xdr:rowOff>
    </xdr:from>
    <xdr:to>
      <xdr:col>14</xdr:col>
      <xdr:colOff>346407</xdr:colOff>
      <xdr:row>48</xdr:row>
      <xdr:rowOff>128546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13049</xdr:colOff>
      <xdr:row>10</xdr:row>
      <xdr:rowOff>104384</xdr:rowOff>
    </xdr:from>
    <xdr:to>
      <xdr:col>20</xdr:col>
      <xdr:colOff>33257</xdr:colOff>
      <xdr:row>48</xdr:row>
      <xdr:rowOff>128546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52</xdr:row>
      <xdr:rowOff>0</xdr:rowOff>
    </xdr:from>
    <xdr:to>
      <xdr:col>15</xdr:col>
      <xdr:colOff>20208</xdr:colOff>
      <xdr:row>90</xdr:row>
      <xdr:rowOff>24162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78288</xdr:colOff>
      <xdr:row>52</xdr:row>
      <xdr:rowOff>26096</xdr:rowOff>
    </xdr:from>
    <xdr:to>
      <xdr:col>20</xdr:col>
      <xdr:colOff>98496</xdr:colOff>
      <xdr:row>90</xdr:row>
      <xdr:rowOff>50258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0.81073</cdr:x>
      <cdr:y>0.81663</cdr:y>
    </cdr:from>
    <cdr:to>
      <cdr:x>0.95266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242989" y="4693823"/>
          <a:ext cx="975710" cy="27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Apc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</a:p>
      </cdr:txBody>
    </cdr:sp>
  </cdr:relSizeAnchor>
  <cdr:relSizeAnchor xmlns:cdr="http://schemas.openxmlformats.org/drawingml/2006/chartDrawing">
    <cdr:from>
      <cdr:x>0.41487</cdr:x>
      <cdr:y>0.81663</cdr:y>
    </cdr:from>
    <cdr:to>
      <cdr:x>0.55621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465307" y="4694403"/>
          <a:ext cx="975710" cy="277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0.2757</cdr:x>
      <cdr:y>0.81663</cdr:y>
    </cdr:from>
    <cdr:to>
      <cdr:x>0.42012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195118" y="4691382"/>
          <a:ext cx="975710" cy="28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0.54848</cdr:x>
      <cdr:y>0.81663</cdr:y>
    </cdr:from>
    <cdr:to>
      <cdr:x>0.71006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747455" y="4674543"/>
          <a:ext cx="975710" cy="317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0.68602</cdr:x>
      <cdr:y>0.81663</cdr:y>
    </cdr:from>
    <cdr:to>
      <cdr:x>0.84024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010222" y="4681763"/>
          <a:ext cx="975710" cy="302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+Braf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0.81073</cdr:x>
      <cdr:y>0.81663</cdr:y>
    </cdr:from>
    <cdr:to>
      <cdr:x>0.95266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242989" y="4693823"/>
          <a:ext cx="975710" cy="27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Apc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</a:p>
      </cdr:txBody>
    </cdr:sp>
  </cdr:relSizeAnchor>
  <cdr:relSizeAnchor xmlns:cdr="http://schemas.openxmlformats.org/drawingml/2006/chartDrawing">
    <cdr:from>
      <cdr:x>0.41487</cdr:x>
      <cdr:y>0.81663</cdr:y>
    </cdr:from>
    <cdr:to>
      <cdr:x>0.55621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465307" y="4694403"/>
          <a:ext cx="975710" cy="277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0.2757</cdr:x>
      <cdr:y>0.81663</cdr:y>
    </cdr:from>
    <cdr:to>
      <cdr:x>0.42012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195118" y="4691382"/>
          <a:ext cx="975710" cy="28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0.54848</cdr:x>
      <cdr:y>0.81663</cdr:y>
    </cdr:from>
    <cdr:to>
      <cdr:x>0.71006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747455" y="4674543"/>
          <a:ext cx="975710" cy="317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0.68602</cdr:x>
      <cdr:y>0.81663</cdr:y>
    </cdr:from>
    <cdr:to>
      <cdr:x>0.84024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010222" y="4681763"/>
          <a:ext cx="975710" cy="302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+Braf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0.81073</cdr:x>
      <cdr:y>0.81663</cdr:y>
    </cdr:from>
    <cdr:to>
      <cdr:x>0.95266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242989" y="4693823"/>
          <a:ext cx="975710" cy="27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Apc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</a:p>
      </cdr:txBody>
    </cdr:sp>
  </cdr:relSizeAnchor>
  <cdr:relSizeAnchor xmlns:cdr="http://schemas.openxmlformats.org/drawingml/2006/chartDrawing">
    <cdr:from>
      <cdr:x>0.41487</cdr:x>
      <cdr:y>0.81663</cdr:y>
    </cdr:from>
    <cdr:to>
      <cdr:x>0.55621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465307" y="4694403"/>
          <a:ext cx="975710" cy="277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0.2757</cdr:x>
      <cdr:y>0.81663</cdr:y>
    </cdr:from>
    <cdr:to>
      <cdr:x>0.42012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195118" y="4691382"/>
          <a:ext cx="975710" cy="28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0.54848</cdr:x>
      <cdr:y>0.81663</cdr:y>
    </cdr:from>
    <cdr:to>
      <cdr:x>0.71006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747455" y="4674543"/>
          <a:ext cx="975710" cy="317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0.68602</cdr:x>
      <cdr:y>0.81663</cdr:y>
    </cdr:from>
    <cdr:to>
      <cdr:x>0.84024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010222" y="4681763"/>
          <a:ext cx="975710" cy="302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+Braf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0.84184</cdr:x>
      <cdr:y>0.81663</cdr:y>
    </cdr:from>
    <cdr:to>
      <cdr:x>0.98377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897825" y="4647664"/>
          <a:ext cx="975710" cy="370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Apc</a:t>
          </a:r>
        </a:p>
      </cdr:txBody>
    </cdr:sp>
  </cdr:relSizeAnchor>
  <cdr:relSizeAnchor xmlns:cdr="http://schemas.openxmlformats.org/drawingml/2006/chartDrawing">
    <cdr:from>
      <cdr:x>0.5082</cdr:x>
      <cdr:y>0.81663</cdr:y>
    </cdr:from>
    <cdr:to>
      <cdr:x>0.64954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1025071" y="4648435"/>
          <a:ext cx="975710" cy="36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</a:p>
      </cdr:txBody>
    </cdr:sp>
  </cdr:relSizeAnchor>
  <cdr:relSizeAnchor xmlns:cdr="http://schemas.openxmlformats.org/drawingml/2006/chartDrawing">
    <cdr:from>
      <cdr:x>0.37792</cdr:x>
      <cdr:y>0.81663</cdr:y>
    </cdr:from>
    <cdr:to>
      <cdr:x>0.52234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688596" y="4644410"/>
          <a:ext cx="975710" cy="377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0.63737</cdr:x>
      <cdr:y>0.81663</cdr:y>
    </cdr:from>
    <cdr:to>
      <cdr:x>0.79895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1389101" y="4621986"/>
          <a:ext cx="975710" cy="422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</a:p>
      </cdr:txBody>
    </cdr:sp>
  </cdr:relSizeAnchor>
  <cdr:relSizeAnchor xmlns:cdr="http://schemas.openxmlformats.org/drawingml/2006/chartDrawing">
    <cdr:from>
      <cdr:x>0.75269</cdr:x>
      <cdr:y>0.81663</cdr:y>
    </cdr:from>
    <cdr:to>
      <cdr:x>0.90691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680877" y="4631603"/>
          <a:ext cx="975710" cy="403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Cdx2+Braf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0.84184</cdr:x>
      <cdr:y>0.81663</cdr:y>
    </cdr:from>
    <cdr:to>
      <cdr:x>0.98377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897825" y="4647664"/>
          <a:ext cx="975710" cy="370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Apc</a:t>
          </a:r>
        </a:p>
      </cdr:txBody>
    </cdr:sp>
  </cdr:relSizeAnchor>
  <cdr:relSizeAnchor xmlns:cdr="http://schemas.openxmlformats.org/drawingml/2006/chartDrawing">
    <cdr:from>
      <cdr:x>0.5082</cdr:x>
      <cdr:y>0.81663</cdr:y>
    </cdr:from>
    <cdr:to>
      <cdr:x>0.64954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1025071" y="4648435"/>
          <a:ext cx="975710" cy="36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</a:p>
      </cdr:txBody>
    </cdr:sp>
  </cdr:relSizeAnchor>
  <cdr:relSizeAnchor xmlns:cdr="http://schemas.openxmlformats.org/drawingml/2006/chartDrawing">
    <cdr:from>
      <cdr:x>0.37792</cdr:x>
      <cdr:y>0.81663</cdr:y>
    </cdr:from>
    <cdr:to>
      <cdr:x>0.52234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688596" y="4644410"/>
          <a:ext cx="975710" cy="377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0.63737</cdr:x>
      <cdr:y>0.81663</cdr:y>
    </cdr:from>
    <cdr:to>
      <cdr:x>0.79895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1389101" y="4621986"/>
          <a:ext cx="975710" cy="422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</a:p>
      </cdr:txBody>
    </cdr:sp>
  </cdr:relSizeAnchor>
  <cdr:relSizeAnchor xmlns:cdr="http://schemas.openxmlformats.org/drawingml/2006/chartDrawing">
    <cdr:from>
      <cdr:x>0.75269</cdr:x>
      <cdr:y>0.81663</cdr:y>
    </cdr:from>
    <cdr:to>
      <cdr:x>0.90691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680877" y="4631603"/>
          <a:ext cx="975710" cy="403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Cdx2+Braf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0.81073</cdr:x>
      <cdr:y>0.81663</cdr:y>
    </cdr:from>
    <cdr:to>
      <cdr:x>0.95266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242989" y="4693823"/>
          <a:ext cx="975710" cy="27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Apc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</a:p>
      </cdr:txBody>
    </cdr:sp>
  </cdr:relSizeAnchor>
  <cdr:relSizeAnchor xmlns:cdr="http://schemas.openxmlformats.org/drawingml/2006/chartDrawing">
    <cdr:from>
      <cdr:x>0.41487</cdr:x>
      <cdr:y>0.81663</cdr:y>
    </cdr:from>
    <cdr:to>
      <cdr:x>0.55621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465307" y="4694403"/>
          <a:ext cx="975710" cy="277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0.2757</cdr:x>
      <cdr:y>0.81663</cdr:y>
    </cdr:from>
    <cdr:to>
      <cdr:x>0.42012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195118" y="4691382"/>
          <a:ext cx="975710" cy="28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0.54848</cdr:x>
      <cdr:y>0.81663</cdr:y>
    </cdr:from>
    <cdr:to>
      <cdr:x>0.71006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747455" y="4674543"/>
          <a:ext cx="975710" cy="317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0.68602</cdr:x>
      <cdr:y>0.81663</cdr:y>
    </cdr:from>
    <cdr:to>
      <cdr:x>0.84024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010222" y="4681763"/>
          <a:ext cx="975710" cy="302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+Braf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0.81073</cdr:x>
      <cdr:y>0.81663</cdr:y>
    </cdr:from>
    <cdr:to>
      <cdr:x>0.95266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242989" y="4693823"/>
          <a:ext cx="975710" cy="27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Apc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</a:p>
      </cdr:txBody>
    </cdr:sp>
  </cdr:relSizeAnchor>
  <cdr:relSizeAnchor xmlns:cdr="http://schemas.openxmlformats.org/drawingml/2006/chartDrawing">
    <cdr:from>
      <cdr:x>0.41487</cdr:x>
      <cdr:y>0.81663</cdr:y>
    </cdr:from>
    <cdr:to>
      <cdr:x>0.55621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465307" y="4694403"/>
          <a:ext cx="975710" cy="277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0.2757</cdr:x>
      <cdr:y>0.81663</cdr:y>
    </cdr:from>
    <cdr:to>
      <cdr:x>0.42012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195118" y="4691382"/>
          <a:ext cx="975710" cy="28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0.54848</cdr:x>
      <cdr:y>0.81663</cdr:y>
    </cdr:from>
    <cdr:to>
      <cdr:x>0.71006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747455" y="4674543"/>
          <a:ext cx="975710" cy="317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0.68602</cdr:x>
      <cdr:y>0.81663</cdr:y>
    </cdr:from>
    <cdr:to>
      <cdr:x>0.84024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010222" y="4681763"/>
          <a:ext cx="975710" cy="302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+Braf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0.81073</cdr:x>
      <cdr:y>0.81663</cdr:y>
    </cdr:from>
    <cdr:to>
      <cdr:x>0.95266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242989" y="4693823"/>
          <a:ext cx="975710" cy="27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Apc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</a:p>
      </cdr:txBody>
    </cdr:sp>
  </cdr:relSizeAnchor>
  <cdr:relSizeAnchor xmlns:cdr="http://schemas.openxmlformats.org/drawingml/2006/chartDrawing">
    <cdr:from>
      <cdr:x>0.41487</cdr:x>
      <cdr:y>0.81663</cdr:y>
    </cdr:from>
    <cdr:to>
      <cdr:x>0.55621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465307" y="4694403"/>
          <a:ext cx="975710" cy="277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0.2757</cdr:x>
      <cdr:y>0.81663</cdr:y>
    </cdr:from>
    <cdr:to>
      <cdr:x>0.42012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195118" y="4691382"/>
          <a:ext cx="975710" cy="28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0.54848</cdr:x>
      <cdr:y>0.81663</cdr:y>
    </cdr:from>
    <cdr:to>
      <cdr:x>0.71006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747455" y="4674543"/>
          <a:ext cx="975710" cy="317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0.68602</cdr:x>
      <cdr:y>0.81663</cdr:y>
    </cdr:from>
    <cdr:to>
      <cdr:x>0.84024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010222" y="4681763"/>
          <a:ext cx="975710" cy="302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+Braf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0.81073</cdr:x>
      <cdr:y>0.81663</cdr:y>
    </cdr:from>
    <cdr:to>
      <cdr:x>0.95266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242989" y="4693823"/>
          <a:ext cx="975710" cy="27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Apc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</a:p>
      </cdr:txBody>
    </cdr:sp>
  </cdr:relSizeAnchor>
  <cdr:relSizeAnchor xmlns:cdr="http://schemas.openxmlformats.org/drawingml/2006/chartDrawing">
    <cdr:from>
      <cdr:x>0.41487</cdr:x>
      <cdr:y>0.81663</cdr:y>
    </cdr:from>
    <cdr:to>
      <cdr:x>0.55621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465307" y="4694403"/>
          <a:ext cx="975710" cy="277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0.2757</cdr:x>
      <cdr:y>0.81663</cdr:y>
    </cdr:from>
    <cdr:to>
      <cdr:x>0.42012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195118" y="4691382"/>
          <a:ext cx="975710" cy="28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0.54848</cdr:x>
      <cdr:y>0.81663</cdr:y>
    </cdr:from>
    <cdr:to>
      <cdr:x>0.71006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747455" y="4674543"/>
          <a:ext cx="975710" cy="317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0.68602</cdr:x>
      <cdr:y>0.81663</cdr:y>
    </cdr:from>
    <cdr:to>
      <cdr:x>0.84024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010222" y="4681763"/>
          <a:ext cx="975710" cy="302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+Braf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0.81073</cdr:x>
      <cdr:y>0.81663</cdr:y>
    </cdr:from>
    <cdr:to>
      <cdr:x>0.95266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242989" y="4693823"/>
          <a:ext cx="975710" cy="27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Apc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</a:p>
      </cdr:txBody>
    </cdr:sp>
  </cdr:relSizeAnchor>
  <cdr:relSizeAnchor xmlns:cdr="http://schemas.openxmlformats.org/drawingml/2006/chartDrawing">
    <cdr:from>
      <cdr:x>0.41487</cdr:x>
      <cdr:y>0.81663</cdr:y>
    </cdr:from>
    <cdr:to>
      <cdr:x>0.55621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465307" y="4694403"/>
          <a:ext cx="975710" cy="277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0.2757</cdr:x>
      <cdr:y>0.81663</cdr:y>
    </cdr:from>
    <cdr:to>
      <cdr:x>0.42012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195118" y="4691382"/>
          <a:ext cx="975710" cy="28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Control</a:t>
          </a:r>
        </a:p>
        <a:p xmlns:a="http://schemas.openxmlformats.org/drawingml/2006/main"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0.54848</cdr:x>
      <cdr:y>0.81663</cdr:y>
    </cdr:from>
    <cdr:to>
      <cdr:x>0.71006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747455" y="4674543"/>
          <a:ext cx="975710" cy="317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0.68602</cdr:x>
      <cdr:y>0.81663</cdr:y>
    </cdr:from>
    <cdr:to>
      <cdr:x>0.84024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010222" y="4681763"/>
          <a:ext cx="975710" cy="302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Cdx2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KO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+Braf</a:t>
          </a:r>
          <a:r>
            <a:rPr lang="en-US" sz="1600" b="1" baseline="30000">
              <a:latin typeface="Arial" panose="020B0604020202020204" pitchFamily="34" charset="0"/>
              <a:cs typeface="Arial" panose="020B0604020202020204" pitchFamily="34" charset="0"/>
            </a:rPr>
            <a:t>VE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zoomScale="89" zoomScaleNormal="89" zoomScalePageLayoutView="89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C63" sqref="AC63"/>
    </sheetView>
  </sheetViews>
  <sheetFormatPr baseColWidth="10" defaultColWidth="9" defaultRowHeight="10" x14ac:dyDescent="0"/>
  <cols>
    <col min="2" max="16" width="7.59765625" customWidth="1"/>
    <col min="17" max="17" width="6" style="24" customWidth="1"/>
    <col min="18" max="21" width="6" customWidth="1"/>
    <col min="22" max="22" width="7" customWidth="1"/>
    <col min="23" max="23" width="8.19921875" style="24" customWidth="1"/>
    <col min="24" max="32" width="8.19921875" customWidth="1"/>
    <col min="33" max="33" width="9.3984375" customWidth="1"/>
    <col min="34" max="34" width="6.796875" style="24" customWidth="1"/>
    <col min="35" max="43" width="6.796875" customWidth="1"/>
    <col min="44" max="44" width="9.3984375" customWidth="1"/>
  </cols>
  <sheetData>
    <row r="1" spans="1:44">
      <c r="B1" s="19" t="s">
        <v>15</v>
      </c>
      <c r="C1" s="19"/>
      <c r="D1" s="19"/>
      <c r="E1" s="19"/>
      <c r="F1" s="19"/>
      <c r="Q1" s="22"/>
      <c r="R1" s="2"/>
      <c r="S1" s="2"/>
      <c r="T1" s="2"/>
      <c r="U1" s="2"/>
      <c r="W1" s="25" t="s">
        <v>63</v>
      </c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9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20">
      <c r="B2" s="19" t="s">
        <v>60</v>
      </c>
      <c r="C2" s="19"/>
      <c r="D2" s="19"/>
      <c r="E2" s="19"/>
      <c r="F2" s="19"/>
      <c r="Q2" s="28" t="s">
        <v>35</v>
      </c>
      <c r="R2" s="2"/>
      <c r="S2" s="2"/>
      <c r="T2" s="2"/>
      <c r="U2" s="2"/>
      <c r="W2" s="26" t="s">
        <v>36</v>
      </c>
      <c r="X2" s="6"/>
      <c r="Y2" s="6"/>
      <c r="Z2" s="6"/>
      <c r="AA2" s="6"/>
      <c r="AB2" s="6"/>
      <c r="AC2" s="6"/>
      <c r="AD2" s="6"/>
      <c r="AE2" s="6"/>
      <c r="AF2" s="6"/>
      <c r="AG2" s="3" t="s">
        <v>37</v>
      </c>
      <c r="AH2" s="30" t="s">
        <v>38</v>
      </c>
      <c r="AI2" s="7"/>
      <c r="AJ2" s="7"/>
      <c r="AK2" s="7"/>
      <c r="AL2" s="7"/>
      <c r="AM2" s="7"/>
      <c r="AN2" s="7"/>
      <c r="AO2" s="7"/>
      <c r="AP2" s="7"/>
      <c r="AQ2" s="7"/>
      <c r="AR2" s="8" t="s">
        <v>39</v>
      </c>
    </row>
    <row r="3" spans="1:44" s="1" customFormat="1" ht="40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3" t="s">
        <v>40</v>
      </c>
      <c r="R3" s="9" t="s">
        <v>41</v>
      </c>
      <c r="S3" s="9" t="s">
        <v>42</v>
      </c>
      <c r="T3" s="9" t="s">
        <v>43</v>
      </c>
      <c r="U3" s="9" t="s">
        <v>44</v>
      </c>
      <c r="V3" s="1" t="s">
        <v>45</v>
      </c>
      <c r="W3" s="27" t="s">
        <v>46</v>
      </c>
      <c r="X3" s="10" t="s">
        <v>47</v>
      </c>
      <c r="Y3" s="10" t="s">
        <v>48</v>
      </c>
      <c r="Z3" s="10" t="s">
        <v>49</v>
      </c>
      <c r="AA3" s="10" t="s">
        <v>50</v>
      </c>
      <c r="AB3" s="10" t="s">
        <v>51</v>
      </c>
      <c r="AC3" s="10" t="s">
        <v>52</v>
      </c>
      <c r="AD3" s="10" t="s">
        <v>53</v>
      </c>
      <c r="AE3" s="10" t="s">
        <v>54</v>
      </c>
      <c r="AF3" s="10" t="s">
        <v>55</v>
      </c>
      <c r="AG3" s="11" t="s">
        <v>56</v>
      </c>
      <c r="AH3" s="31" t="s">
        <v>46</v>
      </c>
      <c r="AI3" s="12" t="s">
        <v>47</v>
      </c>
      <c r="AJ3" s="12" t="s">
        <v>48</v>
      </c>
      <c r="AK3" s="12" t="s">
        <v>49</v>
      </c>
      <c r="AL3" s="12" t="s">
        <v>50</v>
      </c>
      <c r="AM3" s="12" t="s">
        <v>51</v>
      </c>
      <c r="AN3" s="12" t="s">
        <v>52</v>
      </c>
      <c r="AO3" s="12" t="s">
        <v>53</v>
      </c>
      <c r="AP3" s="12" t="s">
        <v>54</v>
      </c>
      <c r="AQ3" s="12" t="s">
        <v>55</v>
      </c>
      <c r="AR3" s="12" t="s">
        <v>56</v>
      </c>
    </row>
    <row r="4" spans="1:44">
      <c r="A4" t="s">
        <v>16</v>
      </c>
      <c r="B4">
        <v>-7.6583999999999968</v>
      </c>
      <c r="C4">
        <v>-7.3372000000000028</v>
      </c>
      <c r="D4">
        <v>-8.531600000000001</v>
      </c>
      <c r="E4">
        <v>4.5346000000000011</v>
      </c>
      <c r="F4">
        <v>4.9517999999999986</v>
      </c>
      <c r="G4">
        <v>4.5460000000000029</v>
      </c>
      <c r="H4">
        <v>-7.5910999999999973</v>
      </c>
      <c r="I4">
        <v>-7.6755999999999993</v>
      </c>
      <c r="J4">
        <v>-7.5092999999999996</v>
      </c>
      <c r="K4">
        <v>3.4667999999999992</v>
      </c>
      <c r="L4">
        <v>3.2439</v>
      </c>
      <c r="M4">
        <v>2.4926999999999992</v>
      </c>
      <c r="N4">
        <v>-6.4965000000000011</v>
      </c>
      <c r="O4">
        <v>-5.821900000000003</v>
      </c>
      <c r="P4">
        <v>-5.8002000000000002</v>
      </c>
      <c r="Q4" s="22">
        <f>AVERAGE(B4:D4)</f>
        <v>-7.8424000000000005</v>
      </c>
      <c r="R4" s="2">
        <f>AVERAGE(E4:G4)</f>
        <v>4.6774666666666675</v>
      </c>
      <c r="S4" s="2">
        <f>AVERAGE(H4:J4)</f>
        <v>-7.5919999999999987</v>
      </c>
      <c r="T4" s="2">
        <f>AVERAGE(K4:M4)</f>
        <v>3.0677999999999996</v>
      </c>
      <c r="U4" s="2">
        <f>AVERAGE(N4:P4)</f>
        <v>-6.0395333333333348</v>
      </c>
      <c r="V4">
        <f>AVERAGE(VAR(B4:D4),VAR(E4:G4),VAR(H4:J4),VAR(K4:M4),VAR(N4:P4))</f>
        <v>0.1725277353333336</v>
      </c>
      <c r="W4" s="26">
        <f>FDIST(SUMSQ(R4-Q4)/(V4*((1/3)+(1/3))),1,10)</f>
        <v>5.0627730771517355E-12</v>
      </c>
      <c r="X4" s="6">
        <f>FDIST(SUMSQ(S4-Q4)/(V4*((1/3)+(1/3))),1,10)</f>
        <v>0.47728391809184068</v>
      </c>
      <c r="Y4" s="6">
        <f>FDIST(SUMSQ(T4-Q4)/(V4*((1/3)+(1/3))),1,10)</f>
        <v>1.9836684442546427E-11</v>
      </c>
      <c r="Z4" s="6">
        <f>FDIST(SUMSQ(T4-R4)/(V4*((1/3)+(1/3))),1,10)</f>
        <v>7.8464576047737166E-4</v>
      </c>
      <c r="AA4" s="6">
        <f>FDIST(SUMSQ(T4-S4)/(V4*((1/3)+(1/3))),1,10)</f>
        <v>2.4968948883895035E-11</v>
      </c>
      <c r="AB4" s="6">
        <f>FDIST(SUMSQ(T4-U4)/(V4*((1/3)+(1/3))),1,10)</f>
        <v>1.1847079282364568E-10</v>
      </c>
      <c r="AC4" s="6">
        <f>FDIST(SUMSQ(S4-R4)/(V4*((1/3)+(1/3))),1,10)</f>
        <v>6.1877223137926708E-12</v>
      </c>
      <c r="AD4" s="6">
        <f>FDIST(SUMSQ(U4-Q4)/(V4*((1/3)+(1/3))),1,10)</f>
        <v>3.3971368634520772E-4</v>
      </c>
      <c r="AE4" s="6">
        <f>FDIST(SUMSQ(U4-R4)/(V4*((1/3)+(1/3))),1,10)</f>
        <v>2.3679411544237586E-11</v>
      </c>
      <c r="AF4" s="6">
        <f>FDIST(SUMSQ(U4-S4)/(V4*((1/3)+(1/3))),1,10)</f>
        <v>1.0143462974651519E-3</v>
      </c>
      <c r="AG4" s="3">
        <f>FDIST(SUMSQ((T4-S4)-(R4-Q4))/(V4*((1/3)+(1/3)+(1/3)+(1/3))),1,10)</f>
        <v>3.0679345050253441E-3</v>
      </c>
      <c r="AH4" s="29">
        <f>POWER(2,R4-Q4)</f>
        <v>5872.9378960779741</v>
      </c>
      <c r="AI4" s="4">
        <f>POWER(2,S4-Q4)</f>
        <v>1.1895368789391449</v>
      </c>
      <c r="AJ4" s="4">
        <f>POWER(2,T4-Q4)</f>
        <v>1924.4093516826563</v>
      </c>
      <c r="AK4" s="4">
        <f t="shared" ref="AK4" si="0">POWER(2,T4-R4)</f>
        <v>0.32767405100057395</v>
      </c>
      <c r="AL4" s="4">
        <f t="shared" ref="AL4" si="1">POWER(2,T4-S4)</f>
        <v>1617.7803191767275</v>
      </c>
      <c r="AM4" s="4">
        <f t="shared" ref="AM4" si="2">POWER(2,T4-U4)</f>
        <v>551.54444371561385</v>
      </c>
      <c r="AN4" s="4">
        <f t="shared" ref="AN4" si="3">POWER(2,S4-R4)</f>
        <v>2.0254545510068041E-4</v>
      </c>
      <c r="AO4" s="4">
        <f>POWER(2,U4-Q4)</f>
        <v>3.4891283442516512</v>
      </c>
      <c r="AP4" s="4">
        <f>POWER(2,U4-R4)</f>
        <v>5.9410271417679008E-4</v>
      </c>
      <c r="AQ4" s="4">
        <f>POWER(2,U4-S4)</f>
        <v>2.9331821535145113</v>
      </c>
      <c r="AR4" s="17">
        <f t="shared" ref="AR4" si="4">POWER(2,(T4-S4)-(R4-Q4))</f>
        <v>0.27546354955619423</v>
      </c>
    </row>
    <row r="5" spans="1:44">
      <c r="A5" t="s">
        <v>17</v>
      </c>
      <c r="B5">
        <v>-6.089699999999997</v>
      </c>
      <c r="C5">
        <v>-5.2910000000000004</v>
      </c>
      <c r="D5">
        <v>-5.3748000000000005</v>
      </c>
      <c r="E5">
        <v>-5.4094999999999978</v>
      </c>
      <c r="F5">
        <v>-5.0689000000000028</v>
      </c>
      <c r="G5">
        <v>-5.3179999999999978</v>
      </c>
      <c r="H5">
        <v>-4.0948999999999991</v>
      </c>
      <c r="I5">
        <v>-5.5908999999999978</v>
      </c>
      <c r="J5">
        <v>-5.4125000000000014</v>
      </c>
      <c r="K5">
        <v>-4.4345999999999997</v>
      </c>
      <c r="L5">
        <v>-3.9993000000000016</v>
      </c>
      <c r="M5">
        <v>-4.9080000000000013</v>
      </c>
      <c r="N5">
        <v>0.7544000000000004</v>
      </c>
      <c r="O5">
        <v>0.50999999999999801</v>
      </c>
      <c r="P5">
        <v>0.78300000000000125</v>
      </c>
      <c r="Q5" s="22">
        <f t="shared" ref="Q5:Q21" si="5">AVERAGE(B5:D5)</f>
        <v>-5.5851666666666659</v>
      </c>
      <c r="R5" s="2">
        <f t="shared" ref="R5:R21" si="6">AVERAGE(E5:G5)</f>
        <v>-5.2654666666666659</v>
      </c>
      <c r="S5" s="2">
        <f t="shared" ref="S5:S21" si="7">AVERAGE(H5:J5)</f>
        <v>-5.0327666666666664</v>
      </c>
      <c r="T5" s="2">
        <f t="shared" ref="T5:T21" si="8">AVERAGE(K5:M5)</f>
        <v>-4.4473000000000011</v>
      </c>
      <c r="U5" s="2">
        <f t="shared" ref="U5:U21" si="9">AVERAGE(N5:P5)</f>
        <v>0.68246666666666655</v>
      </c>
      <c r="V5">
        <f t="shared" ref="V5:V21" si="10">AVERAGE(VAR(B5:D5),VAR(E5:G5),VAR(H5:J5),VAR(K5:M5),VAR(N5:P5))</f>
        <v>0.22409258466666646</v>
      </c>
      <c r="W5" s="26">
        <f t="shared" ref="W5:W21" si="11">FDIST(SUMSQ(R5-Q5)/(V5*((1/3)+(1/3))),1,10)</f>
        <v>0.42745875195279648</v>
      </c>
      <c r="X5" s="6">
        <f t="shared" ref="X5:X21" si="12">FDIST(SUMSQ(S5-Q5)/(V5*((1/3)+(1/3))),1,10)</f>
        <v>0.18343952208507833</v>
      </c>
      <c r="Y5" s="6">
        <f t="shared" ref="Y5:Y21" si="13">FDIST(SUMSQ(T5-Q5)/(V5*((1/3)+(1/3))),1,10)</f>
        <v>1.4687129180899431E-2</v>
      </c>
      <c r="Z5" s="6">
        <f t="shared" ref="Z5:Z21" si="14">FDIST(SUMSQ(T5-R5)/(V5*((1/3)+(1/3))),1,10)</f>
        <v>6.0350806823934289E-2</v>
      </c>
      <c r="AA5" s="6">
        <f t="shared" ref="AA5:AA21" si="15">FDIST(SUMSQ(T5-S5)/(V5*((1/3)+(1/3))),1,10)</f>
        <v>0.16079089572869887</v>
      </c>
      <c r="AB5" s="6">
        <f t="shared" ref="AB5:AB21" si="16">FDIST(SUMSQ(T5-U5)/(V5*((1/3)+(1/3))),1,10)</f>
        <v>1.1268166169025822E-7</v>
      </c>
      <c r="AC5" s="6">
        <f t="shared" ref="AC5:AC21" si="17">FDIST(SUMSQ(S5-R5)/(V5*((1/3)+(1/3))),1,10)</f>
        <v>0.56054651007235368</v>
      </c>
      <c r="AD5" s="6">
        <f t="shared" ref="AD5:AD21" si="18">FDIST(SUMSQ(U5-Q5)/(V5*((1/3)+(1/3))),1,10)</f>
        <v>1.6498081741678036E-8</v>
      </c>
      <c r="AE5" s="6">
        <f t="shared" ref="AE5:AE21" si="19">FDIST(SUMSQ(U5-R5)/(V5*((1/3)+(1/3))),1,10)</f>
        <v>2.7338239637366908E-8</v>
      </c>
      <c r="AF5" s="6">
        <f t="shared" ref="AF5:AF21" si="20">FDIST(SUMSQ(U5-S5)/(V5*((1/3)+(1/3))),1,10)</f>
        <v>4.0123463655014317E-8</v>
      </c>
      <c r="AG5" s="3">
        <f t="shared" ref="AG5:AG21" si="21">FDIST(SUMSQ((T5-S5)-(R5-Q5))/(V5*((1/3)+(1/3)+(1/3)+(1/3))),1,10)</f>
        <v>0.63730181183303292</v>
      </c>
      <c r="AH5" s="29">
        <f t="shared" ref="AH5:AH21" si="22">POWER(2,R5-Q5)</f>
        <v>1.2480709928490157</v>
      </c>
      <c r="AI5" s="4">
        <f t="shared" ref="AI5:AI21" si="23">POWER(2,S5-Q5)</f>
        <v>1.4665233074250812</v>
      </c>
      <c r="AJ5" s="4">
        <f t="shared" ref="AJ5:AJ21" si="24">POWER(2,T5-Q5)</f>
        <v>2.2005538349759064</v>
      </c>
      <c r="AK5" s="4">
        <f t="shared" ref="AK5:AK21" si="25">POWER(2,T5-R5)</f>
        <v>1.7631639927410094</v>
      </c>
      <c r="AL5" s="4">
        <f t="shared" ref="AL5:AL21" si="26">POWER(2,T5-S5)</f>
        <v>1.5005242834085157</v>
      </c>
      <c r="AM5" s="4">
        <f t="shared" ref="AM5:AM21" si="27">POWER(2,T5-U5)</f>
        <v>2.8561851878452064E-2</v>
      </c>
      <c r="AN5" s="4">
        <f t="shared" ref="AN5:AN21" si="28">POWER(2,S5-R5)</f>
        <v>1.1750319619859098</v>
      </c>
      <c r="AO5" s="4">
        <f t="shared" ref="AO5:AO21" si="29">POWER(2,U5-Q5)</f>
        <v>77.045208564927563</v>
      </c>
      <c r="AP5" s="4">
        <f t="shared" ref="AP5:AP21" si="30">POWER(2,U5-R5)</f>
        <v>61.731431149644578</v>
      </c>
      <c r="AQ5" s="4">
        <f t="shared" ref="AQ5:AQ21" si="31">POWER(2,U5-S5)</f>
        <v>52.535959145581778</v>
      </c>
      <c r="AR5" s="4">
        <f t="shared" ref="AR5:AR21" si="32">POWER(2,(T5-S5)-(R5-Q5))</f>
        <v>1.2022747840515193</v>
      </c>
    </row>
    <row r="6" spans="1:44">
      <c r="A6" t="s">
        <v>18</v>
      </c>
      <c r="B6">
        <v>-7.5449999999999982</v>
      </c>
      <c r="C6">
        <v>-7.355400000000003</v>
      </c>
      <c r="D6">
        <v>-7.3018000000000001</v>
      </c>
      <c r="E6">
        <v>-7.2025000000000006</v>
      </c>
      <c r="F6">
        <v>-7.0977000000000032</v>
      </c>
      <c r="G6">
        <v>-7.0858999999999988</v>
      </c>
      <c r="H6">
        <v>-6.9817999999999998</v>
      </c>
      <c r="I6">
        <v>-7.1983999999999995</v>
      </c>
      <c r="J6">
        <v>-6.6037999999999997</v>
      </c>
      <c r="K6">
        <v>-6.3637999999999977</v>
      </c>
      <c r="L6">
        <v>-6.5624000000000002</v>
      </c>
      <c r="M6">
        <v>-7.3184000000000005</v>
      </c>
      <c r="N6">
        <v>-5.1844000000000001</v>
      </c>
      <c r="O6">
        <v>-5.1687000000000012</v>
      </c>
      <c r="P6">
        <v>-4.3212999999999973</v>
      </c>
      <c r="Q6" s="22">
        <f t="shared" si="5"/>
        <v>-7.4007333333333341</v>
      </c>
      <c r="R6" s="2">
        <f t="shared" si="6"/>
        <v>-7.1287000000000011</v>
      </c>
      <c r="S6" s="2">
        <f t="shared" si="7"/>
        <v>-6.9279999999999999</v>
      </c>
      <c r="T6" s="2">
        <f t="shared" si="8"/>
        <v>-6.7481999999999998</v>
      </c>
      <c r="U6" s="2">
        <f t="shared" si="9"/>
        <v>-4.8914666666666662</v>
      </c>
      <c r="V6">
        <f t="shared" si="10"/>
        <v>0.12171826333333384</v>
      </c>
      <c r="W6" s="26">
        <f t="shared" si="11"/>
        <v>0.36210759855276764</v>
      </c>
      <c r="X6" s="6">
        <f t="shared" si="12"/>
        <v>0.12799803104764487</v>
      </c>
      <c r="Y6" s="6">
        <f t="shared" si="13"/>
        <v>4.4959217409754879E-2</v>
      </c>
      <c r="Z6" s="6">
        <f t="shared" si="14"/>
        <v>0.21123730372932531</v>
      </c>
      <c r="AA6" s="6">
        <f t="shared" si="15"/>
        <v>0.54207604772337104</v>
      </c>
      <c r="AB6" s="6">
        <f t="shared" si="16"/>
        <v>6.7395969555415772E-5</v>
      </c>
      <c r="AC6" s="6">
        <f t="shared" si="17"/>
        <v>0.49716717755991113</v>
      </c>
      <c r="AD6" s="6">
        <f t="shared" si="18"/>
        <v>5.0174515151471104E-6</v>
      </c>
      <c r="AE6" s="6">
        <f t="shared" si="19"/>
        <v>1.3834606765457816E-5</v>
      </c>
      <c r="AF6" s="6">
        <f t="shared" si="20"/>
        <v>3.1076611327464737E-5</v>
      </c>
      <c r="AG6" s="3">
        <f t="shared" si="21"/>
        <v>0.82352216321497274</v>
      </c>
      <c r="AH6" s="29">
        <f t="shared" si="22"/>
        <v>1.2075084905343827</v>
      </c>
      <c r="AI6" s="4">
        <f t="shared" si="23"/>
        <v>1.3877361871942779</v>
      </c>
      <c r="AJ6" s="4">
        <f t="shared" si="24"/>
        <v>1.5719260331892106</v>
      </c>
      <c r="AK6" s="4">
        <f t="shared" si="25"/>
        <v>1.3017929443241885</v>
      </c>
      <c r="AL6" s="4">
        <f t="shared" si="26"/>
        <v>1.1327268451270462</v>
      </c>
      <c r="AM6" s="4">
        <f t="shared" si="27"/>
        <v>0.27610074132793777</v>
      </c>
      <c r="AN6" s="4">
        <f t="shared" si="28"/>
        <v>1.1492558421515822</v>
      </c>
      <c r="AO6" s="4">
        <f t="shared" si="29"/>
        <v>5.6933060941048339</v>
      </c>
      <c r="AP6" s="4">
        <f t="shared" si="30"/>
        <v>4.7149201340897093</v>
      </c>
      <c r="AQ6" s="4">
        <f t="shared" si="31"/>
        <v>4.1025853088226718</v>
      </c>
      <c r="AR6" s="4">
        <f t="shared" si="32"/>
        <v>0.93806946618301479</v>
      </c>
    </row>
    <row r="7" spans="1:44">
      <c r="A7" t="s">
        <v>19</v>
      </c>
      <c r="B7">
        <v>-1.2812999999999981</v>
      </c>
      <c r="C7">
        <v>-1.4471000000000025</v>
      </c>
      <c r="D7">
        <v>-0.62000000000000099</v>
      </c>
      <c r="E7">
        <v>0.30220000000000269</v>
      </c>
      <c r="F7">
        <v>-2.5103000000000009</v>
      </c>
      <c r="G7">
        <v>-0.95179999999999865</v>
      </c>
      <c r="H7">
        <v>-0.50069999999999837</v>
      </c>
      <c r="I7">
        <v>-1.5212000000000003</v>
      </c>
      <c r="J7">
        <v>-2.1577000000000019</v>
      </c>
      <c r="K7">
        <v>-0.16709999999999781</v>
      </c>
      <c r="L7">
        <v>-0.95260000000000034</v>
      </c>
      <c r="M7">
        <v>-1.9441000000000024</v>
      </c>
      <c r="N7">
        <v>0.63309999999999889</v>
      </c>
      <c r="O7">
        <v>1.003899999999998</v>
      </c>
      <c r="P7">
        <v>0.48620000000000019</v>
      </c>
      <c r="Q7" s="22">
        <f t="shared" si="5"/>
        <v>-1.1161333333333339</v>
      </c>
      <c r="R7" s="2">
        <f t="shared" si="6"/>
        <v>-1.053299999999999</v>
      </c>
      <c r="S7" s="2">
        <f t="shared" si="7"/>
        <v>-1.3932000000000002</v>
      </c>
      <c r="T7" s="2">
        <f t="shared" si="8"/>
        <v>-1.0212666666666668</v>
      </c>
      <c r="U7" s="2">
        <f t="shared" si="9"/>
        <v>0.70773333333333233</v>
      </c>
      <c r="V7">
        <f t="shared" si="10"/>
        <v>0.7479198260000024</v>
      </c>
      <c r="W7" s="26">
        <f t="shared" si="11"/>
        <v>0.93085212020412822</v>
      </c>
      <c r="X7" s="6">
        <f t="shared" si="12"/>
        <v>0.70301348128454544</v>
      </c>
      <c r="Y7" s="6">
        <f t="shared" si="13"/>
        <v>0.89579275844697515</v>
      </c>
      <c r="Z7" s="6">
        <f t="shared" si="14"/>
        <v>0.96470956585361489</v>
      </c>
      <c r="AA7" s="6">
        <f t="shared" si="15"/>
        <v>0.60986923142092409</v>
      </c>
      <c r="AB7" s="6">
        <f t="shared" si="16"/>
        <v>3.4341521894577398E-2</v>
      </c>
      <c r="AC7" s="6">
        <f t="shared" si="17"/>
        <v>0.64062078141327661</v>
      </c>
      <c r="AD7" s="6">
        <f t="shared" si="18"/>
        <v>2.7279244103231126E-2</v>
      </c>
      <c r="AE7" s="6">
        <f t="shared" si="19"/>
        <v>3.1775120529263838E-2</v>
      </c>
      <c r="AF7" s="6">
        <f t="shared" si="20"/>
        <v>1.3919157880464526E-2</v>
      </c>
      <c r="AG7" s="3">
        <f t="shared" si="21"/>
        <v>0.76327225131284226</v>
      </c>
      <c r="AH7" s="29">
        <f t="shared" si="22"/>
        <v>1.0445150887791517</v>
      </c>
      <c r="AI7" s="4">
        <f t="shared" si="23"/>
        <v>0.82526727218599971</v>
      </c>
      <c r="AJ7" s="4">
        <f t="shared" si="24"/>
        <v>1.0679667024055923</v>
      </c>
      <c r="AK7" s="4">
        <f t="shared" si="25"/>
        <v>1.0224521539979392</v>
      </c>
      <c r="AL7" s="4">
        <f t="shared" si="26"/>
        <v>1.2940858536371145</v>
      </c>
      <c r="AM7" s="4">
        <f t="shared" si="27"/>
        <v>0.30166097993019092</v>
      </c>
      <c r="AN7" s="4">
        <f t="shared" si="28"/>
        <v>0.79009607525209335</v>
      </c>
      <c r="AO7" s="4">
        <f t="shared" si="29"/>
        <v>3.5402878511259117</v>
      </c>
      <c r="AP7" s="4">
        <f t="shared" si="30"/>
        <v>3.3894080508342537</v>
      </c>
      <c r="AQ7" s="4">
        <f t="shared" si="31"/>
        <v>4.2898682286870065</v>
      </c>
      <c r="AR7" s="4">
        <f t="shared" si="32"/>
        <v>1.2389345712082203</v>
      </c>
    </row>
    <row r="8" spans="1:44">
      <c r="A8" t="s">
        <v>20</v>
      </c>
      <c r="B8">
        <v>-2.7037999999999975</v>
      </c>
      <c r="C8">
        <v>-1.9249000000000009</v>
      </c>
      <c r="D8">
        <v>-2.9768000000000008</v>
      </c>
      <c r="E8">
        <v>-2.2914999999999992</v>
      </c>
      <c r="F8">
        <v>-1.821200000000001</v>
      </c>
      <c r="G8">
        <v>-2.6539000000000001</v>
      </c>
      <c r="H8">
        <v>-2.2471999999999994</v>
      </c>
      <c r="I8">
        <v>-3.8268999999999984</v>
      </c>
      <c r="J8">
        <v>-3.0699000000000005</v>
      </c>
      <c r="K8">
        <v>-2.3491999999999997</v>
      </c>
      <c r="L8">
        <v>-2.7405000000000008</v>
      </c>
      <c r="M8">
        <v>-3.0345000000000013</v>
      </c>
      <c r="N8">
        <v>-0.72959999999999781</v>
      </c>
      <c r="O8">
        <v>-0.48200000000000287</v>
      </c>
      <c r="P8">
        <v>-0.86619999999999919</v>
      </c>
      <c r="Q8" s="22">
        <f t="shared" si="5"/>
        <v>-2.5351666666666666</v>
      </c>
      <c r="R8" s="2">
        <f t="shared" si="6"/>
        <v>-2.2555333333333336</v>
      </c>
      <c r="S8" s="2">
        <f t="shared" si="7"/>
        <v>-3.0479999999999996</v>
      </c>
      <c r="T8" s="2">
        <f t="shared" si="8"/>
        <v>-2.7080666666666673</v>
      </c>
      <c r="U8" s="2">
        <f t="shared" si="9"/>
        <v>-0.69259999999999999</v>
      </c>
      <c r="V8">
        <f t="shared" si="10"/>
        <v>0.25052373599999916</v>
      </c>
      <c r="W8" s="26">
        <f t="shared" si="11"/>
        <v>0.5093677365415944</v>
      </c>
      <c r="X8" s="6">
        <f t="shared" si="12"/>
        <v>0.23806137958288337</v>
      </c>
      <c r="Y8" s="6">
        <f t="shared" si="13"/>
        <v>0.68119559004238139</v>
      </c>
      <c r="Z8" s="6">
        <f t="shared" si="14"/>
        <v>0.29408091702514033</v>
      </c>
      <c r="AA8" s="6">
        <f t="shared" si="15"/>
        <v>0.42494313791212368</v>
      </c>
      <c r="AB8" s="6">
        <f t="shared" si="16"/>
        <v>5.944414862075559E-4</v>
      </c>
      <c r="AC8" s="6">
        <f t="shared" si="17"/>
        <v>8.1200709514747588E-2</v>
      </c>
      <c r="AD8" s="6">
        <f t="shared" si="18"/>
        <v>1.1279709523790318E-3</v>
      </c>
      <c r="AE8" s="6">
        <f t="shared" si="19"/>
        <v>3.3494577897803224E-3</v>
      </c>
      <c r="AF8" s="6">
        <f t="shared" si="20"/>
        <v>1.8178386120137934E-4</v>
      </c>
      <c r="AG8" s="3">
        <f t="shared" si="21"/>
        <v>0.91896766489658921</v>
      </c>
      <c r="AH8" s="29">
        <f t="shared" si="22"/>
        <v>1.2138863311611063</v>
      </c>
      <c r="AI8" s="4">
        <f t="shared" si="23"/>
        <v>0.70084468461670446</v>
      </c>
      <c r="AJ8" s="4">
        <f t="shared" si="24"/>
        <v>0.88705778918180722</v>
      </c>
      <c r="AK8" s="4">
        <f t="shared" si="25"/>
        <v>0.73075852854634171</v>
      </c>
      <c r="AL8" s="4">
        <f t="shared" si="26"/>
        <v>1.2656981049473806</v>
      </c>
      <c r="AM8" s="4">
        <f t="shared" si="27"/>
        <v>0.24733414631199399</v>
      </c>
      <c r="AN8" s="4">
        <f t="shared" si="28"/>
        <v>0.57735610544879645</v>
      </c>
      <c r="AO8" s="4">
        <f t="shared" si="29"/>
        <v>3.5864752295982969</v>
      </c>
      <c r="AP8" s="4">
        <f t="shared" si="30"/>
        <v>2.9545395952912341</v>
      </c>
      <c r="AQ8" s="4">
        <f t="shared" si="31"/>
        <v>5.117360962164903</v>
      </c>
      <c r="AR8" s="4">
        <f t="shared" si="32"/>
        <v>1.0426825580420822</v>
      </c>
    </row>
    <row r="9" spans="1:44">
      <c r="A9" t="s">
        <v>21</v>
      </c>
      <c r="B9">
        <v>-1.2369999999999983</v>
      </c>
      <c r="C9">
        <v>-1.2337000000000025</v>
      </c>
      <c r="D9">
        <v>-1.5272000000000006</v>
      </c>
      <c r="E9">
        <v>-1.9233999999999973</v>
      </c>
      <c r="F9">
        <v>-0.88030000000000186</v>
      </c>
      <c r="G9">
        <v>-0.44279999999999831</v>
      </c>
      <c r="H9">
        <v>-2.0075000000000003</v>
      </c>
      <c r="I9">
        <v>-1.7483000000000004</v>
      </c>
      <c r="J9">
        <v>-1.3559000000000019</v>
      </c>
      <c r="K9">
        <v>-0.24680000000000035</v>
      </c>
      <c r="L9">
        <v>-2.2454999999999998</v>
      </c>
      <c r="M9">
        <v>-2.0619000000000014</v>
      </c>
      <c r="N9">
        <v>2.0061999999999998</v>
      </c>
      <c r="O9">
        <v>2.1409999999999982</v>
      </c>
      <c r="P9">
        <v>3.0386000000000024</v>
      </c>
      <c r="Q9" s="22">
        <f t="shared" si="5"/>
        <v>-1.3326333333333338</v>
      </c>
      <c r="R9" s="2">
        <f t="shared" si="6"/>
        <v>-1.0821666666666658</v>
      </c>
      <c r="S9" s="2">
        <f t="shared" si="7"/>
        <v>-1.7039000000000009</v>
      </c>
      <c r="T9" s="2">
        <f t="shared" si="8"/>
        <v>-1.5180666666666671</v>
      </c>
      <c r="U9" s="2">
        <f t="shared" si="9"/>
        <v>2.3952666666666667</v>
      </c>
      <c r="V9">
        <f t="shared" si="10"/>
        <v>0.45001865266666641</v>
      </c>
      <c r="W9" s="26">
        <f t="shared" si="11"/>
        <v>0.65724456138750709</v>
      </c>
      <c r="X9" s="6">
        <f t="shared" si="12"/>
        <v>0.51326100252888129</v>
      </c>
      <c r="Y9" s="6">
        <f t="shared" si="13"/>
        <v>0.74195229191123435</v>
      </c>
      <c r="Z9" s="6">
        <f t="shared" si="14"/>
        <v>0.44461456812719968</v>
      </c>
      <c r="AA9" s="6">
        <f t="shared" si="15"/>
        <v>0.74141857448977255</v>
      </c>
      <c r="AB9" s="6">
        <f t="shared" si="16"/>
        <v>3.1248562498921373E-5</v>
      </c>
      <c r="AC9" s="6">
        <f t="shared" si="17"/>
        <v>0.28280731939825543</v>
      </c>
      <c r="AD9" s="6">
        <f t="shared" si="18"/>
        <v>4.705527943986679E-5</v>
      </c>
      <c r="AE9" s="6">
        <f t="shared" si="19"/>
        <v>8.3650923757597569E-5</v>
      </c>
      <c r="AF9" s="6">
        <f t="shared" si="20"/>
        <v>2.1014087141323301E-5</v>
      </c>
      <c r="AG9" s="3">
        <f t="shared" si="21"/>
        <v>0.93514871593090887</v>
      </c>
      <c r="AH9" s="29">
        <f t="shared" si="22"/>
        <v>1.1895918484847883</v>
      </c>
      <c r="AI9" s="4">
        <f t="shared" si="23"/>
        <v>0.77310342439204582</v>
      </c>
      <c r="AJ9" s="4">
        <f t="shared" si="24"/>
        <v>0.87938490087875709</v>
      </c>
      <c r="AK9" s="4">
        <f t="shared" si="25"/>
        <v>0.73923245355022482</v>
      </c>
      <c r="AL9" s="4">
        <f t="shared" si="26"/>
        <v>1.1374738141540235</v>
      </c>
      <c r="AM9" s="4">
        <f t="shared" si="27"/>
        <v>6.6369612747647327E-2</v>
      </c>
      <c r="AN9" s="4">
        <f t="shared" si="28"/>
        <v>0.64988964523989157</v>
      </c>
      <c r="AO9" s="4">
        <f t="shared" si="29"/>
        <v>13.249812142529482</v>
      </c>
      <c r="AP9" s="4">
        <f t="shared" si="30"/>
        <v>11.138116118907581</v>
      </c>
      <c r="AQ9" s="4">
        <f t="shared" si="31"/>
        <v>17.138472970739823</v>
      </c>
      <c r="AR9" s="4">
        <f t="shared" si="32"/>
        <v>0.95618830576457914</v>
      </c>
    </row>
    <row r="10" spans="1:44">
      <c r="A10" t="s">
        <v>22</v>
      </c>
      <c r="B10">
        <v>-3.7433999999999976</v>
      </c>
      <c r="C10">
        <v>-3.4418000000000006</v>
      </c>
      <c r="D10">
        <v>-3.7377000000000002</v>
      </c>
      <c r="E10">
        <v>-0.20410000000000039</v>
      </c>
      <c r="F10">
        <v>-1.140900000000002</v>
      </c>
      <c r="G10">
        <v>-1.7314999999999969</v>
      </c>
      <c r="H10">
        <v>-2.0660999999999987</v>
      </c>
      <c r="I10">
        <v>-2.148299999999999</v>
      </c>
      <c r="J10">
        <v>-2.6557999999999993</v>
      </c>
      <c r="K10">
        <v>-1.8646999999999991</v>
      </c>
      <c r="L10">
        <v>-2.1820000000000022</v>
      </c>
      <c r="M10">
        <v>-3.3463000000000029</v>
      </c>
      <c r="N10">
        <v>1.966899999999999</v>
      </c>
      <c r="O10">
        <v>2.4422999999999995</v>
      </c>
      <c r="P10">
        <v>2.3064</v>
      </c>
      <c r="Q10" s="22">
        <f t="shared" si="5"/>
        <v>-3.640966666666666</v>
      </c>
      <c r="R10" s="2">
        <f t="shared" si="6"/>
        <v>-1.0254999999999999</v>
      </c>
      <c r="S10" s="2">
        <f t="shared" si="7"/>
        <v>-2.2900666666666658</v>
      </c>
      <c r="T10" s="2">
        <f t="shared" si="8"/>
        <v>-2.4643333333333346</v>
      </c>
      <c r="U10" s="2">
        <f t="shared" si="9"/>
        <v>2.2385333333333328</v>
      </c>
      <c r="V10">
        <f t="shared" si="10"/>
        <v>0.278703698666667</v>
      </c>
      <c r="W10" s="26">
        <f t="shared" si="11"/>
        <v>1.2074337994187364E-4</v>
      </c>
      <c r="X10" s="6">
        <f t="shared" si="12"/>
        <v>1.0618186878982588E-2</v>
      </c>
      <c r="Y10" s="6">
        <f t="shared" si="13"/>
        <v>2.1204212757722111E-2</v>
      </c>
      <c r="Z10" s="6">
        <f t="shared" si="14"/>
        <v>7.5159542377656223E-3</v>
      </c>
      <c r="AA10" s="6">
        <f t="shared" si="15"/>
        <v>0.69451373934429173</v>
      </c>
      <c r="AB10" s="6">
        <f t="shared" si="16"/>
        <v>7.1135405685865686E-7</v>
      </c>
      <c r="AC10" s="6">
        <f t="shared" si="17"/>
        <v>1.4945754648978397E-2</v>
      </c>
      <c r="AD10" s="6">
        <f t="shared" si="18"/>
        <v>8.6837871176800917E-8</v>
      </c>
      <c r="AE10" s="6">
        <f t="shared" si="19"/>
        <v>1.8989422978012442E-5</v>
      </c>
      <c r="AF10" s="6">
        <f t="shared" si="20"/>
        <v>1.0092445179360909E-6</v>
      </c>
      <c r="AG10" s="3">
        <f t="shared" si="21"/>
        <v>1.0162590570737991E-3</v>
      </c>
      <c r="AH10" s="29">
        <f t="shared" si="22"/>
        <v>6.1282139531127706</v>
      </c>
      <c r="AI10" s="4">
        <f t="shared" si="23"/>
        <v>2.5507119753480478</v>
      </c>
      <c r="AJ10" s="4">
        <f t="shared" si="24"/>
        <v>2.2604865496136535</v>
      </c>
      <c r="AK10" s="4">
        <f t="shared" si="25"/>
        <v>0.36886547482002652</v>
      </c>
      <c r="AL10" s="4">
        <f t="shared" si="26"/>
        <v>0.88621787620893877</v>
      </c>
      <c r="AM10" s="4">
        <f t="shared" si="27"/>
        <v>3.839689160123768E-2</v>
      </c>
      <c r="AN10" s="4">
        <f t="shared" si="28"/>
        <v>0.41622436730565471</v>
      </c>
      <c r="AO10" s="4">
        <f t="shared" si="29"/>
        <v>58.871602761219066</v>
      </c>
      <c r="AP10" s="4">
        <f t="shared" si="30"/>
        <v>9.6066493780485267</v>
      </c>
      <c r="AQ10" s="4">
        <f t="shared" si="31"/>
        <v>23.080458840589412</v>
      </c>
      <c r="AR10" s="17">
        <f t="shared" si="32"/>
        <v>0.14461275063002529</v>
      </c>
    </row>
    <row r="11" spans="1:44">
      <c r="A11" t="s">
        <v>23</v>
      </c>
      <c r="B11">
        <v>-4.3451999999999984</v>
      </c>
      <c r="C11">
        <v>-3.190100000000001</v>
      </c>
      <c r="D11">
        <v>-3.5831000000000017</v>
      </c>
      <c r="E11">
        <v>-2.2975999999999992</v>
      </c>
      <c r="F11">
        <v>-3.3610000000000007</v>
      </c>
      <c r="G11">
        <v>-3.6588999999999992</v>
      </c>
      <c r="H11">
        <v>-3.5564</v>
      </c>
      <c r="I11">
        <v>-4.1790999999999983</v>
      </c>
      <c r="J11">
        <v>-3.4280000000000008</v>
      </c>
      <c r="K11">
        <v>-3.0637000000000008</v>
      </c>
      <c r="L11">
        <v>-3.6458000000000013</v>
      </c>
      <c r="M11">
        <v>-4.0470000000000006</v>
      </c>
      <c r="N11">
        <v>-1.2605000000000004</v>
      </c>
      <c r="O11">
        <v>-1.7991000000000028</v>
      </c>
      <c r="P11">
        <v>-1.9736999999999973</v>
      </c>
      <c r="Q11" s="22">
        <f t="shared" si="5"/>
        <v>-3.7061333333333337</v>
      </c>
      <c r="R11" s="2">
        <f t="shared" si="6"/>
        <v>-3.105833333333333</v>
      </c>
      <c r="S11" s="2">
        <f t="shared" si="7"/>
        <v>-3.7211666666666665</v>
      </c>
      <c r="T11" s="2">
        <f t="shared" si="8"/>
        <v>-3.585500000000001</v>
      </c>
      <c r="U11" s="2">
        <f t="shared" si="9"/>
        <v>-1.6777666666666669</v>
      </c>
      <c r="V11">
        <f t="shared" si="10"/>
        <v>0.28021687466666539</v>
      </c>
      <c r="W11" s="26">
        <f t="shared" si="11"/>
        <v>0.19502016627748253</v>
      </c>
      <c r="X11" s="6">
        <f t="shared" si="12"/>
        <v>0.97293811484491499</v>
      </c>
      <c r="Y11" s="6">
        <f t="shared" si="13"/>
        <v>0.7858522202961693</v>
      </c>
      <c r="Z11" s="6">
        <f t="shared" si="14"/>
        <v>0.29306626939659819</v>
      </c>
      <c r="AA11" s="6">
        <f t="shared" si="15"/>
        <v>0.76005773933593368</v>
      </c>
      <c r="AB11" s="6">
        <f t="shared" si="16"/>
        <v>1.3065922003357567E-3</v>
      </c>
      <c r="AC11" s="6">
        <f t="shared" si="17"/>
        <v>0.18498695198695236</v>
      </c>
      <c r="AD11" s="6">
        <f t="shared" si="18"/>
        <v>8.5063135934725564E-4</v>
      </c>
      <c r="AE11" s="6">
        <f t="shared" si="19"/>
        <v>7.958839559450202E-3</v>
      </c>
      <c r="AF11" s="6">
        <f t="shared" si="20"/>
        <v>8.0695410009998063E-4</v>
      </c>
      <c r="AG11" s="3">
        <f t="shared" si="21"/>
        <v>0.46471477042430209</v>
      </c>
      <c r="AH11" s="29">
        <f t="shared" si="22"/>
        <v>1.5160317836824284</v>
      </c>
      <c r="AI11" s="4">
        <f t="shared" si="23"/>
        <v>0.98963379075532565</v>
      </c>
      <c r="AJ11" s="4">
        <f t="shared" si="24"/>
        <v>1.0872120364869113</v>
      </c>
      <c r="AK11" s="4">
        <f t="shared" si="25"/>
        <v>0.71714330015303673</v>
      </c>
      <c r="AL11" s="4">
        <f t="shared" si="26"/>
        <v>1.0986003576708012</v>
      </c>
      <c r="AM11" s="4">
        <f t="shared" si="27"/>
        <v>0.26651094114650492</v>
      </c>
      <c r="AN11" s="4">
        <f t="shared" si="28"/>
        <v>0.65277905213274179</v>
      </c>
      <c r="AO11" s="4">
        <f t="shared" si="29"/>
        <v>4.0794274029044653</v>
      </c>
      <c r="AP11" s="4">
        <f t="shared" si="30"/>
        <v>2.6908587582481749</v>
      </c>
      <c r="AQ11" s="4">
        <f t="shared" si="31"/>
        <v>4.1221585610884341</v>
      </c>
      <c r="AR11" s="4">
        <f t="shared" si="32"/>
        <v>0.72465522787544079</v>
      </c>
    </row>
    <row r="12" spans="1:44">
      <c r="A12" t="s">
        <v>24</v>
      </c>
      <c r="B12">
        <v>-4.2153999999999989</v>
      </c>
      <c r="C12">
        <v>-2.8718000000000004</v>
      </c>
      <c r="D12">
        <v>-2.7332000000000001</v>
      </c>
      <c r="E12">
        <v>-3.2117000000000004</v>
      </c>
      <c r="F12">
        <v>-3.6875999999999998</v>
      </c>
      <c r="G12">
        <v>-2.7132999999999967</v>
      </c>
      <c r="H12">
        <v>-3.0041999999999973</v>
      </c>
      <c r="I12">
        <v>-2.7362000000000002</v>
      </c>
      <c r="J12">
        <v>-1.9802</v>
      </c>
      <c r="K12">
        <v>-2.4288999999999987</v>
      </c>
      <c r="L12">
        <v>-3.3289000000000009</v>
      </c>
      <c r="M12">
        <v>-3.4402000000000008</v>
      </c>
      <c r="N12">
        <v>2.6877999999999993</v>
      </c>
      <c r="O12">
        <v>1.8171999999999997</v>
      </c>
      <c r="P12">
        <v>3.1124000000000009</v>
      </c>
      <c r="Q12" s="22">
        <f t="shared" si="5"/>
        <v>-3.2734666666666663</v>
      </c>
      <c r="R12" s="2">
        <f t="shared" si="6"/>
        <v>-3.2041999999999988</v>
      </c>
      <c r="S12" s="2">
        <f t="shared" si="7"/>
        <v>-2.5735333333333323</v>
      </c>
      <c r="T12" s="2">
        <f t="shared" si="8"/>
        <v>-3.0660000000000003</v>
      </c>
      <c r="U12" s="2">
        <f t="shared" si="9"/>
        <v>2.5391333333333335</v>
      </c>
      <c r="V12">
        <f t="shared" si="10"/>
        <v>0.38661185200000042</v>
      </c>
      <c r="W12" s="26">
        <f t="shared" si="11"/>
        <v>0.89418344411956818</v>
      </c>
      <c r="X12" s="6">
        <f t="shared" si="12"/>
        <v>0.19804938803357675</v>
      </c>
      <c r="Y12" s="6">
        <f t="shared" si="13"/>
        <v>0.6914069632402059</v>
      </c>
      <c r="Z12" s="6">
        <f t="shared" si="14"/>
        <v>0.79099270618681283</v>
      </c>
      <c r="AA12" s="6">
        <f t="shared" si="15"/>
        <v>0.35490858169021822</v>
      </c>
      <c r="AB12" s="6">
        <f t="shared" si="16"/>
        <v>6.3700431997759439E-7</v>
      </c>
      <c r="AC12" s="6">
        <f t="shared" si="17"/>
        <v>0.2424882775975605</v>
      </c>
      <c r="AD12" s="6">
        <f t="shared" si="18"/>
        <v>4.5385422490027281E-7</v>
      </c>
      <c r="AE12" s="6">
        <f t="shared" si="19"/>
        <v>5.0764112809233244E-7</v>
      </c>
      <c r="AF12" s="6">
        <f t="shared" si="20"/>
        <v>1.4902281155413216E-6</v>
      </c>
      <c r="AG12" s="3">
        <f t="shared" si="21"/>
        <v>0.45211403376101222</v>
      </c>
      <c r="AH12" s="29">
        <f t="shared" si="22"/>
        <v>1.0491832398943237</v>
      </c>
      <c r="AI12" s="4">
        <f t="shared" si="23"/>
        <v>1.6244297263857606</v>
      </c>
      <c r="AJ12" s="4">
        <f t="shared" si="24"/>
        <v>1.1546588530962056</v>
      </c>
      <c r="AK12" s="4">
        <f t="shared" si="25"/>
        <v>1.1005311648063552</v>
      </c>
      <c r="AL12" s="4">
        <f t="shared" si="26"/>
        <v>0.71080874373386316</v>
      </c>
      <c r="AM12" s="4">
        <f t="shared" si="27"/>
        <v>2.0544081864141205E-2</v>
      </c>
      <c r="AN12" s="4">
        <f t="shared" si="28"/>
        <v>1.5482802856719071</v>
      </c>
      <c r="AO12" s="4">
        <f t="shared" si="29"/>
        <v>56.203964758902778</v>
      </c>
      <c r="AP12" s="4">
        <f t="shared" si="30"/>
        <v>53.56925522806079</v>
      </c>
      <c r="AQ12" s="4">
        <f t="shared" si="31"/>
        <v>34.599197395847057</v>
      </c>
      <c r="AR12" s="4">
        <f t="shared" si="32"/>
        <v>0.67748770348776988</v>
      </c>
    </row>
    <row r="13" spans="1:44">
      <c r="A13" t="s">
        <v>25</v>
      </c>
      <c r="B13">
        <v>-2.7989999999999995</v>
      </c>
      <c r="C13">
        <v>-2.7713999999999999</v>
      </c>
      <c r="D13">
        <v>-3.1463999999999999</v>
      </c>
      <c r="E13">
        <v>-3.0264999999999986</v>
      </c>
      <c r="F13">
        <v>-3.7818000000000005</v>
      </c>
      <c r="G13">
        <v>-3.3416999999999994</v>
      </c>
      <c r="H13">
        <v>-2.3761999999999972</v>
      </c>
      <c r="I13">
        <v>-3.3363999999999976</v>
      </c>
      <c r="J13">
        <v>-3.1641000000000012</v>
      </c>
      <c r="K13">
        <v>-1.6363999999999983</v>
      </c>
      <c r="L13">
        <v>-2.528100000000002</v>
      </c>
      <c r="M13">
        <v>-4.5661000000000023</v>
      </c>
      <c r="N13">
        <v>-0.13209999999999766</v>
      </c>
      <c r="O13">
        <v>9.8999999999982435E-3</v>
      </c>
      <c r="P13">
        <v>-0.70049999999999812</v>
      </c>
      <c r="Q13" s="22">
        <f t="shared" si="5"/>
        <v>-2.9055999999999997</v>
      </c>
      <c r="R13" s="2">
        <f t="shared" si="6"/>
        <v>-3.3833333333333329</v>
      </c>
      <c r="S13" s="2">
        <f t="shared" si="7"/>
        <v>-2.9588999999999985</v>
      </c>
      <c r="T13" s="2">
        <f t="shared" si="8"/>
        <v>-2.910200000000001</v>
      </c>
      <c r="U13" s="2">
        <f t="shared" si="9"/>
        <v>-0.2742333333333325</v>
      </c>
      <c r="V13">
        <f t="shared" si="10"/>
        <v>0.56925580333333459</v>
      </c>
      <c r="W13" s="26">
        <f t="shared" si="11"/>
        <v>0.45599645258690391</v>
      </c>
      <c r="X13" s="6">
        <f t="shared" si="12"/>
        <v>0.93276055412549419</v>
      </c>
      <c r="Y13" s="6">
        <f t="shared" si="13"/>
        <v>0.99418906693942244</v>
      </c>
      <c r="Z13" s="6">
        <f t="shared" si="14"/>
        <v>0.46022369248770834</v>
      </c>
      <c r="AA13" s="6">
        <f t="shared" si="15"/>
        <v>0.93854967594990224</v>
      </c>
      <c r="AB13" s="6">
        <f t="shared" si="16"/>
        <v>1.6141964484526286E-3</v>
      </c>
      <c r="AC13" s="6">
        <f t="shared" si="17"/>
        <v>0.50651118047460519</v>
      </c>
      <c r="AD13" s="6">
        <f t="shared" si="18"/>
        <v>1.6333111769625773E-3</v>
      </c>
      <c r="AE13" s="6">
        <f t="shared" si="19"/>
        <v>5.0150660147928086E-4</v>
      </c>
      <c r="AF13" s="6">
        <f t="shared" si="20"/>
        <v>1.4257180595111444E-3</v>
      </c>
      <c r="AG13" s="3">
        <f t="shared" si="21"/>
        <v>0.55913288549813989</v>
      </c>
      <c r="AH13" s="29">
        <f t="shared" si="22"/>
        <v>0.7181049770292951</v>
      </c>
      <c r="AI13" s="4">
        <f t="shared" si="23"/>
        <v>0.96372938501118566</v>
      </c>
      <c r="AJ13" s="4">
        <f t="shared" si="24"/>
        <v>0.99681660076406642</v>
      </c>
      <c r="AK13" s="4">
        <f t="shared" si="25"/>
        <v>1.3881210027087743</v>
      </c>
      <c r="AL13" s="4">
        <f t="shared" si="26"/>
        <v>1.0343324757628893</v>
      </c>
      <c r="AM13" s="4">
        <f t="shared" si="27"/>
        <v>0.16087737292629986</v>
      </c>
      <c r="AN13" s="4">
        <f t="shared" si="28"/>
        <v>1.3420452661364446</v>
      </c>
      <c r="AO13" s="4">
        <f t="shared" si="29"/>
        <v>6.1961267929252042</v>
      </c>
      <c r="AP13" s="4">
        <f t="shared" si="30"/>
        <v>8.6284415108188757</v>
      </c>
      <c r="AQ13" s="4">
        <f t="shared" si="31"/>
        <v>6.4293222654545161</v>
      </c>
      <c r="AR13" s="4">
        <f t="shared" si="32"/>
        <v>1.4403638866865751</v>
      </c>
    </row>
    <row r="14" spans="1:44">
      <c r="A14" t="s">
        <v>26</v>
      </c>
      <c r="B14">
        <v>-6.4384999999999977</v>
      </c>
      <c r="C14">
        <v>-6.1887000000000008</v>
      </c>
      <c r="D14">
        <v>-6.7701999999999991</v>
      </c>
      <c r="E14">
        <v>4.1401000000000003</v>
      </c>
      <c r="F14">
        <v>4.9136999999999986</v>
      </c>
      <c r="G14">
        <v>4.3119000000000014</v>
      </c>
      <c r="H14">
        <v>-0.29110000000000014</v>
      </c>
      <c r="I14">
        <v>0.2453000000000003</v>
      </c>
      <c r="J14">
        <v>1.2944999999999993</v>
      </c>
      <c r="K14">
        <v>5.3953000000000024</v>
      </c>
      <c r="L14">
        <v>5.7499000000000002</v>
      </c>
      <c r="M14">
        <v>4.5363999999999969</v>
      </c>
      <c r="N14">
        <v>1.4147999999999996</v>
      </c>
      <c r="O14">
        <v>0.62139999999999773</v>
      </c>
      <c r="P14">
        <v>1.1540999999999997</v>
      </c>
      <c r="Q14" s="22">
        <f t="shared" si="5"/>
        <v>-6.4657999999999989</v>
      </c>
      <c r="R14" s="2">
        <f t="shared" si="6"/>
        <v>4.4552333333333332</v>
      </c>
      <c r="S14" s="2">
        <f t="shared" si="7"/>
        <v>0.41623333333333318</v>
      </c>
      <c r="T14" s="2">
        <f t="shared" si="8"/>
        <v>5.2271999999999998</v>
      </c>
      <c r="U14" s="2">
        <f t="shared" si="9"/>
        <v>1.0634333333333323</v>
      </c>
      <c r="V14">
        <f t="shared" si="10"/>
        <v>0.29068751800000031</v>
      </c>
      <c r="W14" s="26">
        <f t="shared" si="11"/>
        <v>2.5885302944097846E-10</v>
      </c>
      <c r="X14" s="6">
        <f t="shared" si="12"/>
        <v>2.3483667814876423E-8</v>
      </c>
      <c r="Y14" s="6">
        <f t="shared" si="13"/>
        <v>1.3197736396008923E-10</v>
      </c>
      <c r="Z14" s="6">
        <f t="shared" si="14"/>
        <v>0.1100377761702054</v>
      </c>
      <c r="AA14" s="6">
        <f t="shared" si="15"/>
        <v>7.0036434331300126E-7</v>
      </c>
      <c r="AB14" s="6">
        <f t="shared" si="16"/>
        <v>2.6415475298777319E-6</v>
      </c>
      <c r="AC14" s="6">
        <f t="shared" si="17"/>
        <v>3.4789759856942918E-6</v>
      </c>
      <c r="AD14" s="6">
        <f t="shared" si="18"/>
        <v>9.8479746017228138E-9</v>
      </c>
      <c r="AE14" s="6">
        <f t="shared" si="19"/>
        <v>1.6341741894670689E-5</v>
      </c>
      <c r="AF14" s="6">
        <f t="shared" si="20"/>
        <v>0.17226178910431467</v>
      </c>
      <c r="AG14" s="3">
        <f t="shared" si="21"/>
        <v>1.8868434292414526E-6</v>
      </c>
      <c r="AH14" s="29">
        <f t="shared" si="22"/>
        <v>1938.9143146882798</v>
      </c>
      <c r="AI14" s="4">
        <f t="shared" si="23"/>
        <v>117.95014102887451</v>
      </c>
      <c r="AJ14" s="4">
        <f t="shared" si="24"/>
        <v>3310.8822786275991</v>
      </c>
      <c r="AK14" s="4">
        <f t="shared" si="25"/>
        <v>1.7075959744821894</v>
      </c>
      <c r="AL14" s="4">
        <f t="shared" si="26"/>
        <v>28.070184992971605</v>
      </c>
      <c r="AM14" s="4">
        <f t="shared" si="27"/>
        <v>17.923328374951485</v>
      </c>
      <c r="AN14" s="4">
        <f t="shared" si="28"/>
        <v>6.0833085884889899E-2</v>
      </c>
      <c r="AO14" s="4">
        <f t="shared" si="29"/>
        <v>184.72474583764696</v>
      </c>
      <c r="AP14" s="4">
        <f t="shared" si="30"/>
        <v>9.5272258520276765E-2</v>
      </c>
      <c r="AQ14" s="4">
        <f t="shared" si="31"/>
        <v>1.566125688585873</v>
      </c>
      <c r="AR14" s="17">
        <f t="shared" si="32"/>
        <v>1.4477269459679282E-2</v>
      </c>
    </row>
    <row r="15" spans="1:44">
      <c r="A15" t="s">
        <v>27</v>
      </c>
      <c r="B15">
        <v>-1.5409999999999968</v>
      </c>
      <c r="C15">
        <v>-0.9159000000000006</v>
      </c>
      <c r="D15">
        <v>-0.65800000000000125</v>
      </c>
      <c r="E15">
        <v>-1.3889999999999993</v>
      </c>
      <c r="F15">
        <v>-0.90280000000000271</v>
      </c>
      <c r="G15">
        <v>-1.3638999999999974</v>
      </c>
      <c r="H15">
        <v>-0.32729999999999748</v>
      </c>
      <c r="I15">
        <v>-0.86959999999999837</v>
      </c>
      <c r="J15">
        <v>-0.82649999999999935</v>
      </c>
      <c r="K15">
        <v>-1.0106999999999999</v>
      </c>
      <c r="L15">
        <v>-0.44850000000000279</v>
      </c>
      <c r="M15">
        <v>-0.36240000000000094</v>
      </c>
      <c r="N15">
        <v>1.308600000000002</v>
      </c>
      <c r="O15">
        <v>1.8129999999999988</v>
      </c>
      <c r="P15">
        <v>1.8713000000000015</v>
      </c>
      <c r="Q15" s="22">
        <f t="shared" si="5"/>
        <v>-1.0382999999999996</v>
      </c>
      <c r="R15" s="2">
        <f t="shared" si="6"/>
        <v>-1.2185666666666666</v>
      </c>
      <c r="S15" s="2">
        <f t="shared" si="7"/>
        <v>-0.6744666666666651</v>
      </c>
      <c r="T15" s="2">
        <f t="shared" si="8"/>
        <v>-0.60720000000000118</v>
      </c>
      <c r="U15" s="2">
        <f t="shared" si="9"/>
        <v>1.6643000000000008</v>
      </c>
      <c r="V15">
        <f t="shared" si="10"/>
        <v>0.11833190333333239</v>
      </c>
      <c r="W15" s="26">
        <f t="shared" si="11"/>
        <v>0.53542728135949103</v>
      </c>
      <c r="X15" s="6">
        <f t="shared" si="12"/>
        <v>0.22429334401779571</v>
      </c>
      <c r="Y15" s="6">
        <f t="shared" si="13"/>
        <v>0.15582483101108219</v>
      </c>
      <c r="Z15" s="6">
        <f t="shared" si="14"/>
        <v>5.4549881313297265E-2</v>
      </c>
      <c r="AA15" s="6">
        <f t="shared" si="15"/>
        <v>0.81555993007914085</v>
      </c>
      <c r="AB15" s="6">
        <f t="shared" si="16"/>
        <v>1.0704922031641942E-5</v>
      </c>
      <c r="AC15" s="6">
        <f t="shared" si="17"/>
        <v>8.1458424270319393E-2</v>
      </c>
      <c r="AD15" s="6">
        <f t="shared" si="18"/>
        <v>2.2597398372314015E-6</v>
      </c>
      <c r="AE15" s="6">
        <f t="shared" si="19"/>
        <v>1.2511379997278519E-6</v>
      </c>
      <c r="AF15" s="6">
        <f t="shared" si="20"/>
        <v>8.2773303719775003E-6</v>
      </c>
      <c r="AG15" s="3">
        <f t="shared" si="21"/>
        <v>0.54711538456333586</v>
      </c>
      <c r="AH15" s="29">
        <f t="shared" si="22"/>
        <v>0.88253985321056772</v>
      </c>
      <c r="AI15" s="4">
        <f t="shared" si="23"/>
        <v>1.2868405770609372</v>
      </c>
      <c r="AJ15" s="4">
        <f t="shared" si="24"/>
        <v>1.3482611828420037</v>
      </c>
      <c r="AK15" s="4">
        <f t="shared" si="25"/>
        <v>1.5277057210925953</v>
      </c>
      <c r="AL15" s="4">
        <f t="shared" si="26"/>
        <v>1.0477297707858633</v>
      </c>
      <c r="AM15" s="4">
        <f t="shared" si="27"/>
        <v>0.20711443328922263</v>
      </c>
      <c r="AN15" s="4">
        <f t="shared" si="28"/>
        <v>1.458110443828202</v>
      </c>
      <c r="AO15" s="4">
        <f t="shared" si="29"/>
        <v>6.5097403470633051</v>
      </c>
      <c r="AP15" s="4">
        <f t="shared" si="30"/>
        <v>7.3761432114161156</v>
      </c>
      <c r="AQ15" s="4">
        <f t="shared" si="31"/>
        <v>5.0586999377429818</v>
      </c>
      <c r="AR15" s="4">
        <f t="shared" si="32"/>
        <v>1.1871755898324088</v>
      </c>
    </row>
    <row r="16" spans="1:44">
      <c r="A16" t="s">
        <v>28</v>
      </c>
      <c r="B16">
        <v>-4.7772999999999968</v>
      </c>
      <c r="C16">
        <v>-4.1376000000000026</v>
      </c>
      <c r="D16">
        <v>-4.8595000000000006</v>
      </c>
      <c r="E16">
        <v>-4.3729999999999976</v>
      </c>
      <c r="F16">
        <v>-4.9712000000000032</v>
      </c>
      <c r="G16">
        <v>-4.0370999999999988</v>
      </c>
      <c r="H16">
        <v>-3.5890999999999984</v>
      </c>
      <c r="I16">
        <v>-3.9836999999999989</v>
      </c>
      <c r="J16">
        <v>-3.501100000000001</v>
      </c>
      <c r="K16">
        <v>-3.6856000000000009</v>
      </c>
      <c r="L16">
        <v>-4.2729999999999997</v>
      </c>
      <c r="M16">
        <v>-4.8887</v>
      </c>
      <c r="N16">
        <v>4.4106000000000023</v>
      </c>
      <c r="O16">
        <v>4.1475999999999971</v>
      </c>
      <c r="P16">
        <v>4.1827000000000005</v>
      </c>
      <c r="Q16" s="22">
        <f t="shared" si="5"/>
        <v>-4.5914666666666664</v>
      </c>
      <c r="R16" s="2">
        <f t="shared" si="6"/>
        <v>-4.4604333333333335</v>
      </c>
      <c r="S16" s="2">
        <f t="shared" si="7"/>
        <v>-3.6912999999999996</v>
      </c>
      <c r="T16" s="2">
        <f t="shared" si="8"/>
        <v>-4.2824333333333335</v>
      </c>
      <c r="U16" s="2">
        <f t="shared" si="9"/>
        <v>4.2469666666666663</v>
      </c>
      <c r="V16">
        <f t="shared" si="10"/>
        <v>0.16568658666666708</v>
      </c>
      <c r="W16" s="26">
        <f t="shared" si="11"/>
        <v>0.70166533413601573</v>
      </c>
      <c r="X16" s="6">
        <f t="shared" si="12"/>
        <v>2.1991090871431827E-2</v>
      </c>
      <c r="Y16" s="6">
        <f t="shared" si="13"/>
        <v>0.37435636237993353</v>
      </c>
      <c r="Z16" s="6">
        <f t="shared" si="14"/>
        <v>0.60395727222462803</v>
      </c>
      <c r="AA16" s="6">
        <f t="shared" si="15"/>
        <v>0.10566063483783684</v>
      </c>
      <c r="AB16" s="6">
        <f t="shared" si="16"/>
        <v>1.8530986883265482E-10</v>
      </c>
      <c r="AC16" s="6">
        <f t="shared" si="17"/>
        <v>4.3196310651713532E-2</v>
      </c>
      <c r="AD16" s="6">
        <f t="shared" si="18"/>
        <v>1.3042993627926388E-10</v>
      </c>
      <c r="AE16" s="6">
        <f t="shared" si="19"/>
        <v>1.5114844812779276E-10</v>
      </c>
      <c r="AF16" s="6">
        <f t="shared" si="20"/>
        <v>3.7603833370373938E-10</v>
      </c>
      <c r="AG16" s="3">
        <f t="shared" si="21"/>
        <v>0.15543698209035539</v>
      </c>
      <c r="AH16" s="29">
        <f t="shared" si="22"/>
        <v>1.0950777721702893</v>
      </c>
      <c r="AI16" s="4">
        <f t="shared" si="23"/>
        <v>1.8662815719220931</v>
      </c>
      <c r="AJ16" s="4">
        <f t="shared" si="24"/>
        <v>1.2388773215973161</v>
      </c>
      <c r="AK16" s="4">
        <f t="shared" si="25"/>
        <v>1.1313144628459002</v>
      </c>
      <c r="AL16" s="4">
        <f t="shared" si="26"/>
        <v>0.66382122624797169</v>
      </c>
      <c r="AM16" s="4">
        <f t="shared" si="27"/>
        <v>2.7064172631786902E-3</v>
      </c>
      <c r="AN16" s="4">
        <f t="shared" si="28"/>
        <v>1.7042456886175186</v>
      </c>
      <c r="AO16" s="4">
        <f t="shared" si="29"/>
        <v>457.75547564393435</v>
      </c>
      <c r="AP16" s="4">
        <f t="shared" si="30"/>
        <v>418.01184105556985</v>
      </c>
      <c r="AQ16" s="4">
        <f t="shared" si="31"/>
        <v>245.27674844503213</v>
      </c>
      <c r="AR16" s="4">
        <f t="shared" si="32"/>
        <v>0.60618637608940951</v>
      </c>
    </row>
    <row r="17" spans="1:44">
      <c r="A17" t="s">
        <v>29</v>
      </c>
      <c r="B17">
        <v>-7.2337999999999987</v>
      </c>
      <c r="C17">
        <v>-5.3829000000000029</v>
      </c>
      <c r="D17">
        <v>-4.7179000000000002</v>
      </c>
      <c r="E17">
        <v>-0.77839999999999776</v>
      </c>
      <c r="F17">
        <v>-2.0783000000000023</v>
      </c>
      <c r="G17">
        <v>-1.6891999999999996</v>
      </c>
      <c r="H17">
        <v>-3.5310999999999986</v>
      </c>
      <c r="I17">
        <v>-4.5055999999999976</v>
      </c>
      <c r="J17">
        <v>-3.4884000000000022</v>
      </c>
      <c r="K17">
        <v>-0.1142000000000003</v>
      </c>
      <c r="L17">
        <v>-0.70460000000000278</v>
      </c>
      <c r="M17">
        <v>-1.8073000000000015</v>
      </c>
      <c r="N17">
        <v>0.13090000000000046</v>
      </c>
      <c r="O17">
        <v>-0.86060000000000159</v>
      </c>
      <c r="P17">
        <v>-5.8599999999998431E-2</v>
      </c>
      <c r="Q17" s="22">
        <f t="shared" si="5"/>
        <v>-5.7782000000000009</v>
      </c>
      <c r="R17" s="2">
        <f t="shared" si="6"/>
        <v>-1.5152999999999999</v>
      </c>
      <c r="S17" s="2">
        <f t="shared" si="7"/>
        <v>-3.8416999999999994</v>
      </c>
      <c r="T17" s="2">
        <f t="shared" si="8"/>
        <v>-0.87536666666666818</v>
      </c>
      <c r="U17" s="2">
        <f t="shared" si="9"/>
        <v>-0.26276666666666654</v>
      </c>
      <c r="V17">
        <f t="shared" si="10"/>
        <v>0.698265567333333</v>
      </c>
      <c r="W17" s="26">
        <f t="shared" si="11"/>
        <v>9.5300914963548569E-5</v>
      </c>
      <c r="X17" s="6">
        <f t="shared" si="12"/>
        <v>1.7600703878499456E-2</v>
      </c>
      <c r="Y17" s="6">
        <f t="shared" si="13"/>
        <v>2.9752931033993796E-5</v>
      </c>
      <c r="Z17" s="6">
        <f t="shared" si="14"/>
        <v>0.37038095665767645</v>
      </c>
      <c r="AA17" s="6">
        <f t="shared" si="15"/>
        <v>1.4488839587420497E-3</v>
      </c>
      <c r="AB17" s="6">
        <f t="shared" si="16"/>
        <v>0.39036156336983951</v>
      </c>
      <c r="AC17" s="6">
        <f t="shared" si="17"/>
        <v>6.6613270132914858E-3</v>
      </c>
      <c r="AD17" s="6">
        <f t="shared" si="18"/>
        <v>1.0746669922817126E-5</v>
      </c>
      <c r="AE17" s="6">
        <f t="shared" si="19"/>
        <v>9.6258626574616923E-2</v>
      </c>
      <c r="AF17" s="6">
        <f t="shared" si="20"/>
        <v>3.7579889292505534E-4</v>
      </c>
      <c r="AG17" s="3">
        <f t="shared" si="21"/>
        <v>0.20872669785704678</v>
      </c>
      <c r="AH17" s="29">
        <f t="shared" si="22"/>
        <v>19.198211353244073</v>
      </c>
      <c r="AI17" s="4">
        <f t="shared" si="23"/>
        <v>3.8277590026920509</v>
      </c>
      <c r="AJ17" s="4">
        <f t="shared" si="24"/>
        <v>29.915750125436684</v>
      </c>
      <c r="AK17" s="4">
        <f t="shared" si="25"/>
        <v>1.5582571508872143</v>
      </c>
      <c r="AL17" s="4">
        <f t="shared" si="26"/>
        <v>7.8154737809765509</v>
      </c>
      <c r="AM17" s="4">
        <f t="shared" si="27"/>
        <v>0.65401698114335449</v>
      </c>
      <c r="AN17" s="4">
        <f t="shared" si="28"/>
        <v>0.19938102213075415</v>
      </c>
      <c r="AO17" s="4">
        <f t="shared" si="29"/>
        <v>45.741549513191323</v>
      </c>
      <c r="AP17" s="4">
        <f t="shared" si="30"/>
        <v>2.3825943298338585</v>
      </c>
      <c r="AQ17" s="4">
        <f t="shared" si="31"/>
        <v>11.949955438945201</v>
      </c>
      <c r="AR17" s="4">
        <f t="shared" si="32"/>
        <v>0.40709385042038876</v>
      </c>
    </row>
    <row r="18" spans="1:44">
      <c r="A18" t="s">
        <v>30</v>
      </c>
      <c r="B18">
        <v>5.9581000000000017</v>
      </c>
      <c r="C18">
        <v>6.0658999999999992</v>
      </c>
      <c r="D18">
        <v>6.5852000000000004</v>
      </c>
      <c r="E18">
        <v>5.7486999999999995</v>
      </c>
      <c r="F18">
        <v>5.3683999999999976</v>
      </c>
      <c r="G18">
        <v>6.0237000000000016</v>
      </c>
      <c r="H18">
        <v>5.9507000000000012</v>
      </c>
      <c r="I18">
        <v>5.2018000000000022</v>
      </c>
      <c r="J18">
        <v>5.0432999999999986</v>
      </c>
      <c r="K18">
        <v>6.032</v>
      </c>
      <c r="L18">
        <v>5.9055999999999997</v>
      </c>
      <c r="M18">
        <v>4.5684999999999967</v>
      </c>
      <c r="N18">
        <v>5.980599999999999</v>
      </c>
      <c r="O18">
        <v>6.0996999999999986</v>
      </c>
      <c r="P18">
        <v>6.6763000000000012</v>
      </c>
      <c r="Q18" s="22">
        <f t="shared" si="5"/>
        <v>6.2030666666666674</v>
      </c>
      <c r="R18" s="2">
        <f t="shared" si="6"/>
        <v>5.7135999999999996</v>
      </c>
      <c r="S18" s="2">
        <f t="shared" si="7"/>
        <v>5.398600000000001</v>
      </c>
      <c r="T18" s="2">
        <f t="shared" si="8"/>
        <v>5.5020333333333324</v>
      </c>
      <c r="U18" s="2">
        <f t="shared" si="9"/>
        <v>6.2521999999999993</v>
      </c>
      <c r="V18">
        <f t="shared" si="10"/>
        <v>0.25032878733333364</v>
      </c>
      <c r="W18" s="26">
        <f t="shared" si="11"/>
        <v>0.25848177224743529</v>
      </c>
      <c r="X18" s="6">
        <f t="shared" si="12"/>
        <v>7.7242121947694059E-2</v>
      </c>
      <c r="Y18" s="6">
        <f t="shared" si="13"/>
        <v>0.11691428444878342</v>
      </c>
      <c r="Z18" s="6">
        <f t="shared" si="14"/>
        <v>0.6157981613799437</v>
      </c>
      <c r="AA18" s="6">
        <f t="shared" si="15"/>
        <v>0.8052485322679519</v>
      </c>
      <c r="AB18" s="6">
        <f t="shared" si="16"/>
        <v>9.6176488050948458E-2</v>
      </c>
      <c r="AC18" s="6">
        <f t="shared" si="17"/>
        <v>0.45848987551624765</v>
      </c>
      <c r="AD18" s="6">
        <f t="shared" si="18"/>
        <v>0.90664942171279694</v>
      </c>
      <c r="AE18" s="6">
        <f t="shared" si="19"/>
        <v>0.21675811494086777</v>
      </c>
      <c r="AF18" s="6">
        <f t="shared" si="20"/>
        <v>6.318091985305048E-2</v>
      </c>
      <c r="AG18" s="3">
        <f t="shared" si="21"/>
        <v>0.32895386598771204</v>
      </c>
      <c r="AH18" s="29">
        <f t="shared" si="22"/>
        <v>0.71228836682546715</v>
      </c>
      <c r="AI18" s="4">
        <f t="shared" si="23"/>
        <v>0.57257370936747354</v>
      </c>
      <c r="AJ18" s="4">
        <f t="shared" si="24"/>
        <v>0.61513145965681593</v>
      </c>
      <c r="AK18" s="4">
        <f t="shared" si="25"/>
        <v>0.86359891345458717</v>
      </c>
      <c r="AL18" s="4">
        <f t="shared" si="26"/>
        <v>1.0743271121134015</v>
      </c>
      <c r="AM18" s="4">
        <f t="shared" si="27"/>
        <v>0.59453487017240048</v>
      </c>
      <c r="AN18" s="4">
        <f t="shared" si="28"/>
        <v>0.80385099074315214</v>
      </c>
      <c r="AO18" s="4">
        <f t="shared" si="29"/>
        <v>1.0346431984358513</v>
      </c>
      <c r="AP18" s="4">
        <f t="shared" si="30"/>
        <v>1.4525622579616986</v>
      </c>
      <c r="AQ18" s="4">
        <f t="shared" si="31"/>
        <v>1.807004376045888</v>
      </c>
      <c r="AR18" s="4">
        <f t="shared" si="32"/>
        <v>1.5082755273702864</v>
      </c>
    </row>
    <row r="19" spans="1:44">
      <c r="A19" t="s">
        <v>31</v>
      </c>
      <c r="B19">
        <v>-17.1677</v>
      </c>
      <c r="C19">
        <v>-16.5625</v>
      </c>
      <c r="D19">
        <v>-17.058700000000002</v>
      </c>
      <c r="E19">
        <v>-16.366699999999998</v>
      </c>
      <c r="F19">
        <v>-16.223500000000005</v>
      </c>
      <c r="G19">
        <v>-15.7499</v>
      </c>
      <c r="H19">
        <v>-16.154900000000001</v>
      </c>
      <c r="I19">
        <v>-16.274899999999999</v>
      </c>
      <c r="J19">
        <v>-16.096900000000002</v>
      </c>
      <c r="K19">
        <v>-15.178799999999999</v>
      </c>
      <c r="L19">
        <v>-14.4985</v>
      </c>
      <c r="M19">
        <v>-15.0746</v>
      </c>
      <c r="N19">
        <v>-16.039199999999997</v>
      </c>
      <c r="O19">
        <v>-16.819800000000001</v>
      </c>
      <c r="P19">
        <v>-16.433600000000002</v>
      </c>
      <c r="Q19" s="22">
        <f t="shared" si="5"/>
        <v>-16.929633333333332</v>
      </c>
      <c r="R19" s="2">
        <f t="shared" si="6"/>
        <v>-16.113366666666668</v>
      </c>
      <c r="S19" s="2">
        <f t="shared" si="7"/>
        <v>-16.175566666666668</v>
      </c>
      <c r="T19" s="2">
        <f t="shared" si="8"/>
        <v>-14.917299999999999</v>
      </c>
      <c r="U19" s="2">
        <f t="shared" si="9"/>
        <v>-16.430866666666663</v>
      </c>
      <c r="V19">
        <f t="shared" si="10"/>
        <v>0.10062170066666687</v>
      </c>
      <c r="W19" s="26">
        <f t="shared" si="11"/>
        <v>1.0304793559060308E-2</v>
      </c>
      <c r="X19" s="6">
        <f t="shared" si="12"/>
        <v>1.5526087661901342E-2</v>
      </c>
      <c r="Y19" s="6">
        <f t="shared" si="13"/>
        <v>1.5195291614881385E-5</v>
      </c>
      <c r="Z19" s="6">
        <f t="shared" si="14"/>
        <v>9.534771665908893E-4</v>
      </c>
      <c r="AA19" s="6">
        <f t="shared" si="15"/>
        <v>6.6322740212345103E-4</v>
      </c>
      <c r="AB19" s="6">
        <f t="shared" si="16"/>
        <v>1.6295415319433573E-4</v>
      </c>
      <c r="AC19" s="6">
        <f t="shared" si="17"/>
        <v>0.81506209325508328</v>
      </c>
      <c r="AD19" s="6">
        <f t="shared" si="18"/>
        <v>8.3017623649546152E-2</v>
      </c>
      <c r="AE19" s="6">
        <f t="shared" si="19"/>
        <v>0.24833365810723684</v>
      </c>
      <c r="AF19" s="6">
        <f t="shared" si="20"/>
        <v>0.34752241454115018</v>
      </c>
      <c r="AG19" s="3">
        <f t="shared" si="21"/>
        <v>0.25531006356894509</v>
      </c>
      <c r="AH19" s="29">
        <f t="shared" si="22"/>
        <v>1.7608434700311701</v>
      </c>
      <c r="AI19" s="4">
        <f t="shared" si="23"/>
        <v>1.6865401534030566</v>
      </c>
      <c r="AJ19" s="4">
        <f t="shared" si="24"/>
        <v>4.0343418427939364</v>
      </c>
      <c r="AK19" s="4">
        <f t="shared" si="25"/>
        <v>2.2911416667391347</v>
      </c>
      <c r="AL19" s="4">
        <f t="shared" si="26"/>
        <v>2.3920817032749246</v>
      </c>
      <c r="AM19" s="4">
        <f t="shared" si="27"/>
        <v>2.8551502468480905</v>
      </c>
      <c r="AN19" s="4">
        <f t="shared" si="28"/>
        <v>0.95780242940799387</v>
      </c>
      <c r="AO19" s="4">
        <f t="shared" si="29"/>
        <v>1.4130050939517456</v>
      </c>
      <c r="AP19" s="4">
        <f t="shared" si="30"/>
        <v>0.8024592293412276</v>
      </c>
      <c r="AQ19" s="4">
        <f t="shared" si="31"/>
        <v>0.83781289825837868</v>
      </c>
      <c r="AR19" s="4">
        <f t="shared" si="32"/>
        <v>1.35848628454895</v>
      </c>
    </row>
    <row r="20" spans="1:44">
      <c r="A20" t="s">
        <v>32</v>
      </c>
      <c r="B20">
        <v>-4.0885999999999996</v>
      </c>
      <c r="C20">
        <v>-3.1994000000000007</v>
      </c>
      <c r="D20">
        <v>-4.4409999999999989</v>
      </c>
      <c r="E20">
        <v>-4.3870000000000005</v>
      </c>
      <c r="F20">
        <v>-3.7558000000000007</v>
      </c>
      <c r="G20">
        <v>-4.480599999999999</v>
      </c>
      <c r="H20">
        <v>-3.9242999999999988</v>
      </c>
      <c r="I20">
        <v>-4.7458999999999989</v>
      </c>
      <c r="J20">
        <v>-4.2360000000000007</v>
      </c>
      <c r="K20">
        <v>7.3651000000000018</v>
      </c>
      <c r="L20">
        <v>6.4730999999999987</v>
      </c>
      <c r="M20">
        <v>6.2704999999999984</v>
      </c>
      <c r="N20">
        <v>-4.3562000000000012</v>
      </c>
      <c r="O20">
        <v>-4.2028999999999996</v>
      </c>
      <c r="P20">
        <v>-3.6650999999999989</v>
      </c>
      <c r="Q20" s="22">
        <f t="shared" si="5"/>
        <v>-3.9096666666666664</v>
      </c>
      <c r="R20" s="2">
        <f t="shared" si="6"/>
        <v>-4.2077999999999998</v>
      </c>
      <c r="S20" s="2">
        <f t="shared" si="7"/>
        <v>-4.3020666666666658</v>
      </c>
      <c r="T20" s="2">
        <f t="shared" si="8"/>
        <v>6.7028999999999996</v>
      </c>
      <c r="U20" s="2">
        <f t="shared" si="9"/>
        <v>-4.0747333333333335</v>
      </c>
      <c r="V20">
        <f t="shared" si="10"/>
        <v>0.24154442400000073</v>
      </c>
      <c r="W20" s="26">
        <f t="shared" si="11"/>
        <v>0.4746055123636379</v>
      </c>
      <c r="X20" s="6">
        <f t="shared" si="12"/>
        <v>0.35120721767783281</v>
      </c>
      <c r="Y20" s="6">
        <f t="shared" si="13"/>
        <v>1.3777311471773108E-10</v>
      </c>
      <c r="Z20" s="6">
        <f t="shared" si="14"/>
        <v>1.0479870393092961E-10</v>
      </c>
      <c r="AA20" s="6">
        <f t="shared" si="15"/>
        <v>9.626048430429384E-11</v>
      </c>
      <c r="AB20" s="6">
        <f t="shared" si="16"/>
        <v>1.1830087646374416E-10</v>
      </c>
      <c r="AC20" s="6">
        <f t="shared" si="17"/>
        <v>0.81901732037127117</v>
      </c>
      <c r="AD20" s="6">
        <f t="shared" si="18"/>
        <v>0.68949647900031441</v>
      </c>
      <c r="AE20" s="6">
        <f t="shared" si="19"/>
        <v>0.74703505816922544</v>
      </c>
      <c r="AF20" s="6">
        <f t="shared" si="20"/>
        <v>0.58353481248671568</v>
      </c>
      <c r="AG20" s="3">
        <f t="shared" si="21"/>
        <v>2.2348125050824756E-9</v>
      </c>
      <c r="AH20" s="29">
        <f t="shared" si="22"/>
        <v>0.81330402940599056</v>
      </c>
      <c r="AI20" s="4">
        <f t="shared" si="23"/>
        <v>0.76186115311999425</v>
      </c>
      <c r="AJ20" s="4">
        <f t="shared" si="24"/>
        <v>1565.6724066391043</v>
      </c>
      <c r="AK20" s="4">
        <f t="shared" si="25"/>
        <v>1925.0764167277237</v>
      </c>
      <c r="AL20" s="4">
        <f t="shared" si="26"/>
        <v>2055.0626583693352</v>
      </c>
      <c r="AM20" s="4">
        <f t="shared" si="27"/>
        <v>1755.4599092272376</v>
      </c>
      <c r="AN20" s="4">
        <f t="shared" si="28"/>
        <v>0.93674828302084212</v>
      </c>
      <c r="AO20" s="4">
        <f t="shared" si="29"/>
        <v>0.89188730452313292</v>
      </c>
      <c r="AP20" s="4">
        <f t="shared" si="30"/>
        <v>1.0966222621256863</v>
      </c>
      <c r="AQ20" s="4">
        <f t="shared" si="31"/>
        <v>1.1706690922232381</v>
      </c>
      <c r="AR20" s="17">
        <f t="shared" si="32"/>
        <v>2526.807422644004</v>
      </c>
    </row>
    <row r="21" spans="1:44">
      <c r="A21" t="s">
        <v>33</v>
      </c>
      <c r="B21">
        <v>-15.780199999999997</v>
      </c>
      <c r="C21">
        <v>-15.1173</v>
      </c>
      <c r="D21">
        <v>-16.876199999999997</v>
      </c>
      <c r="E21">
        <v>-4.66</v>
      </c>
      <c r="F21">
        <v>-4.4749000000000017</v>
      </c>
      <c r="G21">
        <v>-5.2130999999999972</v>
      </c>
      <c r="H21">
        <v>-7.5599999999999987</v>
      </c>
      <c r="I21">
        <v>-8.7846000000000011</v>
      </c>
      <c r="J21">
        <v>-7.4429000000000016</v>
      </c>
      <c r="K21">
        <v>-3.1881999999999984</v>
      </c>
      <c r="L21">
        <v>-3.5988000000000007</v>
      </c>
      <c r="M21">
        <v>-4.523100000000003</v>
      </c>
      <c r="N21">
        <v>-13.844399999999997</v>
      </c>
      <c r="O21">
        <v>-15.514600000000002</v>
      </c>
      <c r="P21">
        <v>-13.850300000000001</v>
      </c>
      <c r="Q21" s="22">
        <f t="shared" si="5"/>
        <v>-15.924566666666664</v>
      </c>
      <c r="R21" s="2">
        <f t="shared" si="6"/>
        <v>-4.7826666666666666</v>
      </c>
      <c r="S21" s="2">
        <f t="shared" si="7"/>
        <v>-7.9291666666666671</v>
      </c>
      <c r="T21" s="2">
        <f t="shared" si="8"/>
        <v>-3.770033333333334</v>
      </c>
      <c r="U21" s="2">
        <f t="shared" si="9"/>
        <v>-14.4031</v>
      </c>
      <c r="V21">
        <f t="shared" si="10"/>
        <v>0.5765799046666672</v>
      </c>
      <c r="W21" s="26">
        <f t="shared" si="11"/>
        <v>6.0903156708533084E-9</v>
      </c>
      <c r="X21" s="6">
        <f t="shared" si="12"/>
        <v>1.4800305070118092E-7</v>
      </c>
      <c r="Y21" s="6">
        <f t="shared" si="13"/>
        <v>2.6086872088206983E-9</v>
      </c>
      <c r="Z21" s="6">
        <f t="shared" si="14"/>
        <v>0.13345289342262079</v>
      </c>
      <c r="AA21" s="6">
        <f t="shared" si="15"/>
        <v>5.3089128200053837E-5</v>
      </c>
      <c r="AB21" s="6">
        <f t="shared" si="16"/>
        <v>9.5894751588277798E-9</v>
      </c>
      <c r="AC21" s="6">
        <f t="shared" si="17"/>
        <v>4.8123109884286286E-4</v>
      </c>
      <c r="AD21" s="6">
        <f t="shared" si="18"/>
        <v>3.4022839478135329E-2</v>
      </c>
      <c r="AE21" s="6">
        <f t="shared" si="19"/>
        <v>2.5233467525943934E-8</v>
      </c>
      <c r="AF21" s="6">
        <f t="shared" si="20"/>
        <v>1.0678322003938181E-6</v>
      </c>
      <c r="AG21" s="3">
        <f t="shared" si="21"/>
        <v>1.2249851199357558E-5</v>
      </c>
      <c r="AH21" s="29">
        <f t="shared" si="22"/>
        <v>2259.6756653958164</v>
      </c>
      <c r="AI21" s="4">
        <f t="shared" si="23"/>
        <v>255.18504979560052</v>
      </c>
      <c r="AJ21" s="4">
        <f t="shared" si="24"/>
        <v>4559.0999836519914</v>
      </c>
      <c r="AK21" s="4">
        <f t="shared" si="25"/>
        <v>2.0175904239130666</v>
      </c>
      <c r="AL21" s="4">
        <f t="shared" si="26"/>
        <v>17.865858471347597</v>
      </c>
      <c r="AM21" s="4">
        <f t="shared" si="27"/>
        <v>1588.0786697199694</v>
      </c>
      <c r="AN21" s="4">
        <f t="shared" si="28"/>
        <v>0.1129299455242401</v>
      </c>
      <c r="AO21" s="4">
        <f t="shared" si="29"/>
        <v>2.8708275418470963</v>
      </c>
      <c r="AP21" s="4">
        <f t="shared" si="30"/>
        <v>1.2704599982246681E-3</v>
      </c>
      <c r="AQ21" s="4">
        <f t="shared" si="31"/>
        <v>1.1249983273497351E-2</v>
      </c>
      <c r="AR21" s="17">
        <f t="shared" si="32"/>
        <v>7.9063817630740021E-3</v>
      </c>
    </row>
    <row r="27" spans="1:44">
      <c r="B27" t="s">
        <v>58</v>
      </c>
    </row>
    <row r="28" spans="1:44">
      <c r="A28" t="s">
        <v>16</v>
      </c>
      <c r="B28">
        <v>0.18400000000000372</v>
      </c>
      <c r="C28">
        <v>0.50519999999999765</v>
      </c>
      <c r="D28">
        <v>-0.68920000000000048</v>
      </c>
      <c r="E28">
        <v>12.377000000000002</v>
      </c>
      <c r="F28">
        <v>12.7942</v>
      </c>
      <c r="G28">
        <v>12.388400000000004</v>
      </c>
      <c r="H28">
        <v>0.25130000000000319</v>
      </c>
      <c r="I28">
        <v>0.16680000000000117</v>
      </c>
      <c r="J28">
        <v>0.33310000000000084</v>
      </c>
      <c r="K28">
        <v>11.309200000000001</v>
      </c>
      <c r="L28">
        <v>11.086300000000001</v>
      </c>
      <c r="M28">
        <v>10.335100000000001</v>
      </c>
      <c r="N28">
        <v>1.3458999999999994</v>
      </c>
      <c r="O28">
        <v>2.0204999999999975</v>
      </c>
      <c r="P28">
        <v>2.0422000000000002</v>
      </c>
      <c r="Q28" s="22">
        <f>AVERAGE(B28:D28)</f>
        <v>2.9605947323337506E-16</v>
      </c>
      <c r="R28" s="2">
        <f>AVERAGE(E28:G28)</f>
        <v>12.519866666666667</v>
      </c>
      <c r="S28" s="2">
        <f>AVERAGE(H28:J28)</f>
        <v>0.25040000000000173</v>
      </c>
      <c r="T28" s="2">
        <f>AVERAGE(K28:M28)</f>
        <v>10.910200000000001</v>
      </c>
      <c r="U28" s="2">
        <f>AVERAGE(N28:P28)</f>
        <v>1.8028666666666657</v>
      </c>
      <c r="V28">
        <f>AVERAGE(VAR(B28:D28),VAR(E28:G28),VAR(H28:J28),VAR(K28:M28),VAR(N28:P28))</f>
        <v>0.1725277353333331</v>
      </c>
      <c r="W28" s="26">
        <f>FDIST(SUMSQ(R28-Q28)/(V28*((1/3)+(1/3))),1,10)</f>
        <v>5.0627730771516999E-12</v>
      </c>
      <c r="X28" s="6">
        <f>FDIST(SUMSQ(S28-Q28)/(V28*((1/3)+(1/3))),1,10)</f>
        <v>0.47728391809184056</v>
      </c>
      <c r="Y28" s="6">
        <f>FDIST(SUMSQ(T28-Q28)/(V28*((1/3)+(1/3))),1,10)</f>
        <v>1.9836684442546075E-11</v>
      </c>
      <c r="Z28" s="6">
        <f>FDIST(SUMSQ(T28-R28)/(V28*((1/3)+(1/3))),1,10)</f>
        <v>7.8464576047737025E-4</v>
      </c>
      <c r="AA28" s="6">
        <f>FDIST(SUMSQ(T28-S28)/(V28*((1/3)+(1/3))),1,10)</f>
        <v>2.4968948883894589E-11</v>
      </c>
      <c r="AB28" s="6">
        <f>FDIST(SUMSQ(T28-U28)/(V28*((1/3)+(1/3))),1,10)</f>
        <v>1.1847079282364356E-10</v>
      </c>
      <c r="AC28" s="6">
        <f>FDIST(SUMSQ(S28-R28)/(V28*((1/3)+(1/3))),1,10)</f>
        <v>6.1877223137925609E-12</v>
      </c>
      <c r="AD28" s="6">
        <f>FDIST(SUMSQ(U28-Q28)/(V28*((1/3)+(1/3))),1,10)</f>
        <v>3.3971368634520409E-4</v>
      </c>
      <c r="AE28" s="6">
        <f>FDIST(SUMSQ(U28-R28)/(V28*((1/3)+(1/3))),1,10)</f>
        <v>2.367941154423725E-11</v>
      </c>
      <c r="AF28" s="6">
        <f>FDIST(SUMSQ(U28-S28)/(V28*((1/3)+(1/3))),1,10)</f>
        <v>1.0143462974651419E-3</v>
      </c>
      <c r="AG28" s="3">
        <f>FDIST(SUMSQ((T28-S28)-(R28-Q28))/(V28*((1/3)+(1/3)+(1/3)+(1/3))),1,10)</f>
        <v>3.0679345050253553E-3</v>
      </c>
      <c r="AH28" s="29">
        <f>POWER(2,R28-Q28)</f>
        <v>5872.9378960779741</v>
      </c>
      <c r="AI28" s="4">
        <f>POWER(2,S28-Q28)</f>
        <v>1.1895368789391447</v>
      </c>
      <c r="AJ28" s="4">
        <f>POWER(2,T28-Q28)</f>
        <v>1924.4093516826597</v>
      </c>
      <c r="AK28" s="4">
        <f t="shared" ref="AK28:AK45" si="33">POWER(2,T28-R28)</f>
        <v>0.32767405100057445</v>
      </c>
      <c r="AL28" s="4">
        <f t="shared" ref="AL28:AL45" si="34">POWER(2,T28-S28)</f>
        <v>1617.7803191767289</v>
      </c>
      <c r="AM28" s="4">
        <f t="shared" ref="AM28:AM45" si="35">POWER(2,T28-U28)</f>
        <v>551.54444371561442</v>
      </c>
      <c r="AN28" s="4">
        <f t="shared" ref="AN28:AN45" si="36">POWER(2,S28-R28)</f>
        <v>2.0254545510068041E-4</v>
      </c>
      <c r="AO28" s="4">
        <f>POWER(2,U28-Q28)</f>
        <v>3.4891283442516503</v>
      </c>
      <c r="AP28" s="4">
        <f>POWER(2,U28-R28)</f>
        <v>5.9410271417679008E-4</v>
      </c>
      <c r="AQ28" s="4">
        <f>POWER(2,U28-S28)</f>
        <v>2.9331821535145113</v>
      </c>
      <c r="AR28" s="17">
        <f t="shared" ref="AR28:AR45" si="37">POWER(2,(T28-S28)-(R28-Q28))</f>
        <v>0.27546354955619495</v>
      </c>
    </row>
    <row r="29" spans="1:44">
      <c r="A29" t="s">
        <v>17</v>
      </c>
      <c r="B29">
        <v>-0.50453333333333106</v>
      </c>
      <c r="C29">
        <v>0.29416666666666558</v>
      </c>
      <c r="D29">
        <v>0.21036666666666548</v>
      </c>
      <c r="E29">
        <v>0.17566666666666819</v>
      </c>
      <c r="F29">
        <v>0.5162666666666631</v>
      </c>
      <c r="G29">
        <v>0.26716666666666811</v>
      </c>
      <c r="H29">
        <v>1.4902666666666669</v>
      </c>
      <c r="I29">
        <v>-5.7333333333318137E-3</v>
      </c>
      <c r="J29">
        <v>0.17266666666666453</v>
      </c>
      <c r="K29">
        <v>1.1505666666666663</v>
      </c>
      <c r="L29">
        <v>1.5858666666666643</v>
      </c>
      <c r="M29">
        <v>0.6771666666666647</v>
      </c>
      <c r="N29">
        <v>6.3395666666666664</v>
      </c>
      <c r="O29">
        <v>6.095166666666664</v>
      </c>
      <c r="P29">
        <v>6.3681666666666672</v>
      </c>
      <c r="Q29" s="22">
        <f t="shared" ref="Q29:Q45" si="38">AVERAGE(B29:D29)</f>
        <v>0</v>
      </c>
      <c r="R29" s="2">
        <f t="shared" ref="R29:R45" si="39">AVERAGE(E29:G29)</f>
        <v>0.31969999999999982</v>
      </c>
      <c r="S29" s="2">
        <f t="shared" ref="S29:S45" si="40">AVERAGE(H29:J29)</f>
        <v>0.55239999999999989</v>
      </c>
      <c r="T29" s="2">
        <f t="shared" ref="T29:T45" si="41">AVERAGE(K29:M29)</f>
        <v>1.137866666666665</v>
      </c>
      <c r="U29" s="2">
        <f t="shared" ref="U29:U45" si="42">AVERAGE(N29:P29)</f>
        <v>6.2676333333333325</v>
      </c>
      <c r="V29">
        <f t="shared" ref="V29:V45" si="43">AVERAGE(VAR(B29:D29),VAR(E29:G29),VAR(H29:J29),VAR(K29:M29),VAR(N29:P29))</f>
        <v>0.22409258466666632</v>
      </c>
      <c r="W29" s="26">
        <f t="shared" ref="W29:W45" si="44">FDIST(SUMSQ(R29-Q29)/(V29*((1/3)+(1/3))),1,10)</f>
        <v>0.42745875195279659</v>
      </c>
      <c r="X29" s="6">
        <f t="shared" ref="X29:X45" si="45">FDIST(SUMSQ(S29-Q29)/(V29*((1/3)+(1/3))),1,10)</f>
        <v>0.18343952208507777</v>
      </c>
      <c r="Y29" s="6">
        <f t="shared" ref="Y29:Y45" si="46">FDIST(SUMSQ(T29-Q29)/(V29*((1/3)+(1/3))),1,10)</f>
        <v>1.4687129180899396E-2</v>
      </c>
      <c r="Z29" s="6">
        <f t="shared" ref="Z29:Z45" si="47">FDIST(SUMSQ(T29-R29)/(V29*((1/3)+(1/3))),1,10)</f>
        <v>6.0350806823934136E-2</v>
      </c>
      <c r="AA29" s="6">
        <f t="shared" ref="AA29:AA45" si="48">FDIST(SUMSQ(T29-S29)/(V29*((1/3)+(1/3))),1,10)</f>
        <v>0.16079089572869892</v>
      </c>
      <c r="AB29" s="6">
        <f t="shared" ref="AB29:AB45" si="49">FDIST(SUMSQ(T29-U29)/(V29*((1/3)+(1/3))),1,10)</f>
        <v>1.1268166169025803E-7</v>
      </c>
      <c r="AC29" s="6">
        <f t="shared" ref="AC29:AC45" si="50">FDIST(SUMSQ(S29-R29)/(V29*((1/3)+(1/3))),1,10)</f>
        <v>0.56054651007235257</v>
      </c>
      <c r="AD29" s="6">
        <f t="shared" ref="AD29:AD45" si="51">FDIST(SUMSQ(U29-Q29)/(V29*((1/3)+(1/3))),1,10)</f>
        <v>1.6498081741677976E-8</v>
      </c>
      <c r="AE29" s="6">
        <f t="shared" ref="AE29:AE45" si="52">FDIST(SUMSQ(U29-R29)/(V29*((1/3)+(1/3))),1,10)</f>
        <v>2.7338239637366812E-8</v>
      </c>
      <c r="AF29" s="6">
        <f t="shared" ref="AF29:AF45" si="53">FDIST(SUMSQ(U29-S29)/(V29*((1/3)+(1/3))),1,10)</f>
        <v>4.0123463655014244E-8</v>
      </c>
      <c r="AG29" s="3">
        <f t="shared" ref="AG29:AG45" si="54">FDIST(SUMSQ((T29-S29)-(R29-Q29))/(V29*((1/3)+(1/3)+(1/3)+(1/3))),1,10)</f>
        <v>0.63730181183303247</v>
      </c>
      <c r="AH29" s="29">
        <f t="shared" ref="AH29:AH45" si="55">POWER(2,R29-Q29)</f>
        <v>1.2480709928490155</v>
      </c>
      <c r="AI29" s="4">
        <f t="shared" ref="AI29:AI45" si="56">POWER(2,S29-Q29)</f>
        <v>1.4665233074250816</v>
      </c>
      <c r="AJ29" s="4">
        <f t="shared" ref="AJ29:AJ45" si="57">POWER(2,T29-Q29)</f>
        <v>2.2005538349759068</v>
      </c>
      <c r="AK29" s="4">
        <f t="shared" si="33"/>
        <v>1.7631639927410101</v>
      </c>
      <c r="AL29" s="4">
        <f t="shared" si="34"/>
        <v>1.5005242834085157</v>
      </c>
      <c r="AM29" s="4">
        <f t="shared" si="35"/>
        <v>2.8561851878452064E-2</v>
      </c>
      <c r="AN29" s="4">
        <f t="shared" si="36"/>
        <v>1.1750319619859102</v>
      </c>
      <c r="AO29" s="4">
        <f t="shared" ref="AO29:AO45" si="58">POWER(2,U29-Q29)</f>
        <v>77.045208564927563</v>
      </c>
      <c r="AP29" s="4">
        <f t="shared" ref="AP29:AP45" si="59">POWER(2,U29-R29)</f>
        <v>61.731431149644578</v>
      </c>
      <c r="AQ29" s="4">
        <f t="shared" ref="AQ29:AQ45" si="60">POWER(2,U29-S29)</f>
        <v>52.535959145581778</v>
      </c>
      <c r="AR29" s="4">
        <f t="shared" si="37"/>
        <v>1.2022747840515196</v>
      </c>
    </row>
    <row r="30" spans="1:44">
      <c r="A30" t="s">
        <v>18</v>
      </c>
      <c r="B30">
        <v>-0.1442666666666641</v>
      </c>
      <c r="C30">
        <v>4.5333333333331005E-2</v>
      </c>
      <c r="D30">
        <v>9.8933333333333984E-2</v>
      </c>
      <c r="E30">
        <v>0.19823333333333348</v>
      </c>
      <c r="F30">
        <v>0.30303333333333082</v>
      </c>
      <c r="G30">
        <v>0.3148333333333353</v>
      </c>
      <c r="H30">
        <v>0.41893333333333427</v>
      </c>
      <c r="I30">
        <v>0.20233333333333459</v>
      </c>
      <c r="J30">
        <v>0.79693333333333438</v>
      </c>
      <c r="K30">
        <v>1.0369333333333364</v>
      </c>
      <c r="L30">
        <v>0.83833333333333382</v>
      </c>
      <c r="M30">
        <v>8.2333333333333591E-2</v>
      </c>
      <c r="N30">
        <v>2.2163333333333339</v>
      </c>
      <c r="O30">
        <v>2.2320333333333329</v>
      </c>
      <c r="P30">
        <v>3.0794333333333368</v>
      </c>
      <c r="Q30" s="22">
        <f t="shared" si="38"/>
        <v>2.9605947323337506E-16</v>
      </c>
      <c r="R30" s="2">
        <f t="shared" si="39"/>
        <v>0.27203333333333318</v>
      </c>
      <c r="S30" s="2">
        <f t="shared" si="40"/>
        <v>0.47273333333333439</v>
      </c>
      <c r="T30" s="2">
        <f t="shared" si="41"/>
        <v>0.65253333333333463</v>
      </c>
      <c r="U30" s="2">
        <f t="shared" si="42"/>
        <v>2.5092666666666679</v>
      </c>
      <c r="V30">
        <f t="shared" si="43"/>
        <v>0.12171826333333366</v>
      </c>
      <c r="W30" s="26">
        <f t="shared" si="44"/>
        <v>0.36210759855276731</v>
      </c>
      <c r="X30" s="6">
        <f t="shared" si="45"/>
        <v>0.12799803104764465</v>
      </c>
      <c r="Y30" s="6">
        <f t="shared" si="46"/>
        <v>4.4959217409754747E-2</v>
      </c>
      <c r="Z30" s="6">
        <f t="shared" si="47"/>
        <v>0.21123730372932503</v>
      </c>
      <c r="AA30" s="6">
        <f t="shared" si="48"/>
        <v>0.54207604772337059</v>
      </c>
      <c r="AB30" s="6">
        <f t="shared" si="49"/>
        <v>6.7395969555415514E-5</v>
      </c>
      <c r="AC30" s="6">
        <f t="shared" si="50"/>
        <v>0.4971671775599108</v>
      </c>
      <c r="AD30" s="6">
        <f t="shared" si="51"/>
        <v>5.0174515151471019E-6</v>
      </c>
      <c r="AE30" s="6">
        <f t="shared" si="52"/>
        <v>1.3834606765457765E-5</v>
      </c>
      <c r="AF30" s="6">
        <f t="shared" si="53"/>
        <v>3.1076611327464621E-5</v>
      </c>
      <c r="AG30" s="3">
        <f t="shared" si="54"/>
        <v>0.82352216321497274</v>
      </c>
      <c r="AH30" s="29">
        <f t="shared" si="55"/>
        <v>1.2075084905343827</v>
      </c>
      <c r="AI30" s="4">
        <f t="shared" si="56"/>
        <v>1.3877361871942779</v>
      </c>
      <c r="AJ30" s="4">
        <f t="shared" si="57"/>
        <v>1.5719260331892106</v>
      </c>
      <c r="AK30" s="4">
        <f t="shared" si="33"/>
        <v>1.3017929443241885</v>
      </c>
      <c r="AL30" s="4">
        <f t="shared" si="34"/>
        <v>1.1327268451270465</v>
      </c>
      <c r="AM30" s="4">
        <f t="shared" si="35"/>
        <v>0.27610074132793788</v>
      </c>
      <c r="AN30" s="4">
        <f t="shared" si="36"/>
        <v>1.1492558421515822</v>
      </c>
      <c r="AO30" s="4">
        <f t="shared" si="58"/>
        <v>5.693306094104833</v>
      </c>
      <c r="AP30" s="4">
        <f t="shared" si="59"/>
        <v>4.7149201340897076</v>
      </c>
      <c r="AQ30" s="4">
        <f t="shared" si="60"/>
        <v>4.1025853088226709</v>
      </c>
      <c r="AR30" s="4">
        <f t="shared" si="37"/>
        <v>0.93806946618301479</v>
      </c>
    </row>
    <row r="31" spans="1:44">
      <c r="A31" t="s">
        <v>19</v>
      </c>
      <c r="B31">
        <v>-0.16516666666666424</v>
      </c>
      <c r="C31">
        <v>-0.33096666666666863</v>
      </c>
      <c r="D31">
        <v>0.49613333333333287</v>
      </c>
      <c r="E31">
        <v>1.4183333333333366</v>
      </c>
      <c r="F31">
        <v>-1.394166666666667</v>
      </c>
      <c r="G31">
        <v>0.16433333333333522</v>
      </c>
      <c r="H31">
        <v>0.6154333333333355</v>
      </c>
      <c r="I31">
        <v>-0.40506666666666646</v>
      </c>
      <c r="J31">
        <v>-1.0415666666666681</v>
      </c>
      <c r="K31">
        <v>0.94903333333333606</v>
      </c>
      <c r="L31">
        <v>0.16353333333333353</v>
      </c>
      <c r="M31">
        <v>-0.82796666666666852</v>
      </c>
      <c r="N31">
        <v>1.7492333333333328</v>
      </c>
      <c r="O31">
        <v>2.1200333333333319</v>
      </c>
      <c r="P31">
        <v>1.6023333333333341</v>
      </c>
      <c r="Q31" s="22">
        <f t="shared" si="38"/>
        <v>0</v>
      </c>
      <c r="R31" s="2">
        <f t="shared" si="39"/>
        <v>6.283333333333492E-2</v>
      </c>
      <c r="S31" s="2">
        <f t="shared" si="40"/>
        <v>-0.27706666666666635</v>
      </c>
      <c r="T31" s="2">
        <f t="shared" si="41"/>
        <v>9.4866666666667029E-2</v>
      </c>
      <c r="U31" s="2">
        <f t="shared" si="42"/>
        <v>1.8238666666666663</v>
      </c>
      <c r="V31">
        <f t="shared" si="43"/>
        <v>0.74791982600000229</v>
      </c>
      <c r="W31" s="26">
        <f t="shared" si="44"/>
        <v>0.93085212020412811</v>
      </c>
      <c r="X31" s="6">
        <f t="shared" si="45"/>
        <v>0.70301348128454544</v>
      </c>
      <c r="Y31" s="6">
        <f t="shared" si="46"/>
        <v>0.89579275844697515</v>
      </c>
      <c r="Z31" s="6">
        <f t="shared" si="47"/>
        <v>0.96470956585361511</v>
      </c>
      <c r="AA31" s="6">
        <f t="shared" si="48"/>
        <v>0.6098692314209242</v>
      </c>
      <c r="AB31" s="6">
        <f t="shared" si="49"/>
        <v>3.4341521894577363E-2</v>
      </c>
      <c r="AC31" s="6">
        <f t="shared" si="50"/>
        <v>0.6406207814132765</v>
      </c>
      <c r="AD31" s="6">
        <f t="shared" si="51"/>
        <v>2.7279244103231126E-2</v>
      </c>
      <c r="AE31" s="6">
        <f t="shared" si="52"/>
        <v>3.1775120529263796E-2</v>
      </c>
      <c r="AF31" s="6">
        <f t="shared" si="53"/>
        <v>1.3919157880464507E-2</v>
      </c>
      <c r="AG31" s="3">
        <f t="shared" si="54"/>
        <v>0.76327225131284238</v>
      </c>
      <c r="AH31" s="29">
        <f t="shared" si="55"/>
        <v>1.0445150887791519</v>
      </c>
      <c r="AI31" s="4">
        <f t="shared" si="56"/>
        <v>0.82526727218599971</v>
      </c>
      <c r="AJ31" s="4">
        <f t="shared" si="57"/>
        <v>1.0679667024055923</v>
      </c>
      <c r="AK31" s="4">
        <f t="shared" si="33"/>
        <v>1.022452153997939</v>
      </c>
      <c r="AL31" s="4">
        <f t="shared" si="34"/>
        <v>1.2940858536371145</v>
      </c>
      <c r="AM31" s="4">
        <f t="shared" si="35"/>
        <v>0.30166097993019092</v>
      </c>
      <c r="AN31" s="4">
        <f t="shared" si="36"/>
        <v>0.79009607525209335</v>
      </c>
      <c r="AO31" s="4">
        <f t="shared" si="58"/>
        <v>3.5402878511259122</v>
      </c>
      <c r="AP31" s="4">
        <f t="shared" si="59"/>
        <v>3.3894080508342537</v>
      </c>
      <c r="AQ31" s="4">
        <f t="shared" si="60"/>
        <v>4.2898682286870073</v>
      </c>
      <c r="AR31" s="4">
        <f t="shared" si="37"/>
        <v>1.2389345712082203</v>
      </c>
    </row>
    <row r="32" spans="1:44">
      <c r="A32" t="s">
        <v>20</v>
      </c>
      <c r="B32">
        <v>-0.16863333333333097</v>
      </c>
      <c r="C32">
        <v>0.61026666666666562</v>
      </c>
      <c r="D32">
        <v>-0.44163333333333421</v>
      </c>
      <c r="E32">
        <v>0.24366666666666736</v>
      </c>
      <c r="F32">
        <v>0.71396666666666553</v>
      </c>
      <c r="G32">
        <v>-0.11873333333333358</v>
      </c>
      <c r="H32">
        <v>0.28796666666666715</v>
      </c>
      <c r="I32">
        <v>-1.2917333333333318</v>
      </c>
      <c r="J32">
        <v>-0.53473333333333395</v>
      </c>
      <c r="K32">
        <v>0.18596666666666684</v>
      </c>
      <c r="L32">
        <v>-0.20533333333333426</v>
      </c>
      <c r="M32">
        <v>-0.49933333333333474</v>
      </c>
      <c r="N32">
        <v>1.8055666666666688</v>
      </c>
      <c r="O32">
        <v>2.0531666666666637</v>
      </c>
      <c r="P32">
        <v>1.6689666666666674</v>
      </c>
      <c r="Q32" s="22">
        <f t="shared" si="38"/>
        <v>1.4802973661668753E-16</v>
      </c>
      <c r="R32" s="2">
        <f t="shared" si="39"/>
        <v>0.27963333333333312</v>
      </c>
      <c r="S32" s="2">
        <f t="shared" si="40"/>
        <v>-0.51283333333333292</v>
      </c>
      <c r="T32" s="2">
        <f t="shared" si="41"/>
        <v>-0.17290000000000072</v>
      </c>
      <c r="U32" s="2">
        <f t="shared" si="42"/>
        <v>1.8425666666666665</v>
      </c>
      <c r="V32">
        <f t="shared" si="43"/>
        <v>0.25052373599999955</v>
      </c>
      <c r="W32" s="26">
        <f t="shared" si="44"/>
        <v>0.50936773654159495</v>
      </c>
      <c r="X32" s="6">
        <f t="shared" si="45"/>
        <v>0.2380613795828834</v>
      </c>
      <c r="Y32" s="6">
        <f t="shared" si="46"/>
        <v>0.68119559004238139</v>
      </c>
      <c r="Z32" s="6">
        <f t="shared" si="47"/>
        <v>0.29408091702514055</v>
      </c>
      <c r="AA32" s="6">
        <f t="shared" si="48"/>
        <v>0.42494313791212424</v>
      </c>
      <c r="AB32" s="6">
        <f t="shared" si="49"/>
        <v>5.9444148620756024E-4</v>
      </c>
      <c r="AC32" s="6">
        <f t="shared" si="50"/>
        <v>8.1200709514747782E-2</v>
      </c>
      <c r="AD32" s="6">
        <f t="shared" si="51"/>
        <v>1.1279709523790398E-3</v>
      </c>
      <c r="AE32" s="6">
        <f t="shared" si="52"/>
        <v>3.349457789780345E-3</v>
      </c>
      <c r="AF32" s="6">
        <f t="shared" si="53"/>
        <v>1.8178386120138031E-4</v>
      </c>
      <c r="AG32" s="3">
        <f t="shared" si="54"/>
        <v>0.91896766489658943</v>
      </c>
      <c r="AH32" s="29">
        <f t="shared" si="55"/>
        <v>1.2138863311611063</v>
      </c>
      <c r="AI32" s="4">
        <f t="shared" si="56"/>
        <v>0.70084468461670446</v>
      </c>
      <c r="AJ32" s="4">
        <f t="shared" si="57"/>
        <v>0.88705778918180722</v>
      </c>
      <c r="AK32" s="4">
        <f t="shared" si="33"/>
        <v>0.7307585285463416</v>
      </c>
      <c r="AL32" s="4">
        <f t="shared" si="34"/>
        <v>1.2656981049473803</v>
      </c>
      <c r="AM32" s="4">
        <f t="shared" si="35"/>
        <v>0.24733414631199399</v>
      </c>
      <c r="AN32" s="4">
        <f t="shared" si="36"/>
        <v>0.57735610544879645</v>
      </c>
      <c r="AO32" s="4">
        <f t="shared" si="58"/>
        <v>3.586475229598296</v>
      </c>
      <c r="AP32" s="4">
        <f t="shared" si="59"/>
        <v>2.9545395952912341</v>
      </c>
      <c r="AQ32" s="4">
        <f t="shared" si="60"/>
        <v>5.117360962164903</v>
      </c>
      <c r="AR32" s="4">
        <f t="shared" si="37"/>
        <v>1.0426825580420822</v>
      </c>
    </row>
    <row r="33" spans="1:44">
      <c r="A33" t="s">
        <v>21</v>
      </c>
      <c r="B33">
        <v>9.5633333333335457E-2</v>
      </c>
      <c r="C33">
        <v>9.8933333333331319E-2</v>
      </c>
      <c r="D33">
        <v>-0.19456666666666678</v>
      </c>
      <c r="E33">
        <v>-0.59076666666666355</v>
      </c>
      <c r="F33">
        <v>0.45233333333333192</v>
      </c>
      <c r="G33">
        <v>0.88983333333333547</v>
      </c>
      <c r="H33">
        <v>-0.6748666666666665</v>
      </c>
      <c r="I33">
        <v>-0.41566666666666663</v>
      </c>
      <c r="J33">
        <v>-2.3266666666668101E-2</v>
      </c>
      <c r="K33">
        <v>1.0858333333333334</v>
      </c>
      <c r="L33">
        <v>-0.91286666666666605</v>
      </c>
      <c r="M33">
        <v>-0.72926666666666762</v>
      </c>
      <c r="N33">
        <v>3.3388333333333335</v>
      </c>
      <c r="O33">
        <v>3.473633333333332</v>
      </c>
      <c r="P33">
        <v>4.3712333333333362</v>
      </c>
      <c r="Q33" s="22">
        <f t="shared" si="38"/>
        <v>0</v>
      </c>
      <c r="R33" s="2">
        <f t="shared" si="39"/>
        <v>0.25046666666666795</v>
      </c>
      <c r="S33" s="2">
        <f t="shared" si="40"/>
        <v>-0.37126666666666708</v>
      </c>
      <c r="T33" s="2">
        <f t="shared" si="41"/>
        <v>-0.18543333333333342</v>
      </c>
      <c r="U33" s="2">
        <f t="shared" si="42"/>
        <v>3.7279000000000004</v>
      </c>
      <c r="V33">
        <f t="shared" si="43"/>
        <v>0.45001865266666652</v>
      </c>
      <c r="W33" s="26">
        <f t="shared" si="44"/>
        <v>0.65724456138750709</v>
      </c>
      <c r="X33" s="6">
        <f t="shared" si="45"/>
        <v>0.51326100252888152</v>
      </c>
      <c r="Y33" s="6">
        <f t="shared" si="46"/>
        <v>0.74195229191123424</v>
      </c>
      <c r="Z33" s="6">
        <f t="shared" si="47"/>
        <v>0.44461456812719968</v>
      </c>
      <c r="AA33" s="6">
        <f t="shared" si="48"/>
        <v>0.74141857448977255</v>
      </c>
      <c r="AB33" s="6">
        <f t="shared" si="49"/>
        <v>3.1248562498921373E-5</v>
      </c>
      <c r="AC33" s="6">
        <f t="shared" si="50"/>
        <v>0.28280731939825537</v>
      </c>
      <c r="AD33" s="6">
        <f t="shared" si="51"/>
        <v>4.7055279439866878E-5</v>
      </c>
      <c r="AE33" s="6">
        <f t="shared" si="52"/>
        <v>8.3650923757597732E-5</v>
      </c>
      <c r="AF33" s="6">
        <f t="shared" si="53"/>
        <v>2.1014087141323338E-5</v>
      </c>
      <c r="AG33" s="3">
        <f t="shared" si="54"/>
        <v>0.93514871593090887</v>
      </c>
      <c r="AH33" s="29">
        <f t="shared" si="55"/>
        <v>1.1895918484847883</v>
      </c>
      <c r="AI33" s="4">
        <f t="shared" si="56"/>
        <v>0.77310342439204582</v>
      </c>
      <c r="AJ33" s="4">
        <f t="shared" si="57"/>
        <v>0.87938490087875709</v>
      </c>
      <c r="AK33" s="4">
        <f t="shared" si="33"/>
        <v>0.7392324535502246</v>
      </c>
      <c r="AL33" s="4">
        <f t="shared" si="34"/>
        <v>1.1374738141540235</v>
      </c>
      <c r="AM33" s="4">
        <f t="shared" si="35"/>
        <v>6.6369612747647327E-2</v>
      </c>
      <c r="AN33" s="4">
        <f t="shared" si="36"/>
        <v>0.64988964523989157</v>
      </c>
      <c r="AO33" s="4">
        <f t="shared" si="58"/>
        <v>13.249812142529482</v>
      </c>
      <c r="AP33" s="4">
        <f t="shared" si="59"/>
        <v>11.138116118907581</v>
      </c>
      <c r="AQ33" s="4">
        <f t="shared" si="60"/>
        <v>17.138472970739823</v>
      </c>
      <c r="AR33" s="4">
        <f t="shared" si="37"/>
        <v>0.95618830576457903</v>
      </c>
    </row>
    <row r="34" spans="1:44">
      <c r="A34" t="s">
        <v>22</v>
      </c>
      <c r="B34">
        <v>-0.1024333333333316</v>
      </c>
      <c r="C34">
        <v>0.19916666666666538</v>
      </c>
      <c r="D34">
        <v>-9.6733333333334226E-2</v>
      </c>
      <c r="E34">
        <v>3.4368666666666656</v>
      </c>
      <c r="F34">
        <v>2.500066666666664</v>
      </c>
      <c r="G34">
        <v>1.9094666666666691</v>
      </c>
      <c r="H34">
        <v>1.5748666666666673</v>
      </c>
      <c r="I34">
        <v>1.492666666666667</v>
      </c>
      <c r="J34">
        <v>0.98516666666666675</v>
      </c>
      <c r="K34">
        <v>1.7762666666666669</v>
      </c>
      <c r="L34">
        <v>1.4589666666666639</v>
      </c>
      <c r="M34">
        <v>0.29466666666666308</v>
      </c>
      <c r="N34">
        <v>5.6078666666666646</v>
      </c>
      <c r="O34">
        <v>6.083266666666665</v>
      </c>
      <c r="P34">
        <v>5.9473666666666656</v>
      </c>
      <c r="Q34" s="22">
        <f t="shared" si="38"/>
        <v>-1.4802973661668753E-16</v>
      </c>
      <c r="R34" s="2">
        <f t="shared" si="39"/>
        <v>2.6154666666666664</v>
      </c>
      <c r="S34" s="2">
        <f t="shared" si="40"/>
        <v>1.3509000000000004</v>
      </c>
      <c r="T34" s="2">
        <f t="shared" si="41"/>
        <v>1.1766333333333312</v>
      </c>
      <c r="U34" s="2">
        <f t="shared" si="42"/>
        <v>5.8794999999999975</v>
      </c>
      <c r="V34">
        <f t="shared" si="43"/>
        <v>0.2787036986666665</v>
      </c>
      <c r="W34" s="26">
        <f t="shared" si="44"/>
        <v>1.2074337994187276E-4</v>
      </c>
      <c r="X34" s="6">
        <f t="shared" si="45"/>
        <v>1.0618186878982513E-2</v>
      </c>
      <c r="Y34" s="6">
        <f t="shared" si="46"/>
        <v>2.1204212757721982E-2</v>
      </c>
      <c r="Z34" s="6">
        <f t="shared" si="47"/>
        <v>7.5159542377655694E-3</v>
      </c>
      <c r="AA34" s="6">
        <f t="shared" si="48"/>
        <v>0.69451373934429061</v>
      </c>
      <c r="AB34" s="6">
        <f t="shared" si="49"/>
        <v>7.1135405685865177E-7</v>
      </c>
      <c r="AC34" s="6">
        <f t="shared" si="50"/>
        <v>1.4945754648978323E-2</v>
      </c>
      <c r="AD34" s="6">
        <f t="shared" si="51"/>
        <v>8.6837871176800309E-8</v>
      </c>
      <c r="AE34" s="6">
        <f t="shared" si="52"/>
        <v>1.8989422978012405E-5</v>
      </c>
      <c r="AF34" s="6">
        <f t="shared" si="53"/>
        <v>1.0092445179360875E-6</v>
      </c>
      <c r="AG34" s="3">
        <f t="shared" si="54"/>
        <v>1.0162590570737923E-3</v>
      </c>
      <c r="AH34" s="29">
        <f t="shared" si="55"/>
        <v>6.1282139531127706</v>
      </c>
      <c r="AI34" s="4">
        <f t="shared" si="56"/>
        <v>2.5507119753480483</v>
      </c>
      <c r="AJ34" s="4">
        <f t="shared" si="57"/>
        <v>2.2604865496136535</v>
      </c>
      <c r="AK34" s="4">
        <f t="shared" si="33"/>
        <v>0.36886547482002641</v>
      </c>
      <c r="AL34" s="4">
        <f t="shared" si="34"/>
        <v>0.88621787620893844</v>
      </c>
      <c r="AM34" s="4">
        <f t="shared" si="35"/>
        <v>3.8396891601237694E-2</v>
      </c>
      <c r="AN34" s="4">
        <f t="shared" si="36"/>
        <v>0.41622436730565471</v>
      </c>
      <c r="AO34" s="4">
        <f t="shared" si="58"/>
        <v>58.871602761219066</v>
      </c>
      <c r="AP34" s="4">
        <f t="shared" si="59"/>
        <v>9.6066493780485178</v>
      </c>
      <c r="AQ34" s="4">
        <f t="shared" si="60"/>
        <v>23.08045884058938</v>
      </c>
      <c r="AR34" s="17">
        <f t="shared" si="37"/>
        <v>0.14461275063002527</v>
      </c>
    </row>
    <row r="35" spans="1:44">
      <c r="A35" t="s">
        <v>23</v>
      </c>
      <c r="B35">
        <v>-0.63906666666666467</v>
      </c>
      <c r="C35">
        <v>0.51603333333333268</v>
      </c>
      <c r="D35">
        <v>0.123033333333332</v>
      </c>
      <c r="E35">
        <v>1.4085333333333345</v>
      </c>
      <c r="F35">
        <v>0.34513333333333307</v>
      </c>
      <c r="G35">
        <v>4.7233333333334571E-2</v>
      </c>
      <c r="H35">
        <v>0.14973333333333372</v>
      </c>
      <c r="I35">
        <v>-0.47296666666666454</v>
      </c>
      <c r="J35">
        <v>0.2781333333333329</v>
      </c>
      <c r="K35">
        <v>0.64243333333333297</v>
      </c>
      <c r="L35">
        <v>6.0333333333332462E-2</v>
      </c>
      <c r="M35">
        <v>-0.34086666666666687</v>
      </c>
      <c r="N35">
        <v>2.4456333333333333</v>
      </c>
      <c r="O35">
        <v>1.9070333333333309</v>
      </c>
      <c r="P35">
        <v>1.7324333333333364</v>
      </c>
      <c r="Q35" s="22">
        <f t="shared" si="38"/>
        <v>0</v>
      </c>
      <c r="R35" s="2">
        <f t="shared" si="39"/>
        <v>0.60030000000000072</v>
      </c>
      <c r="S35" s="2">
        <f t="shared" si="40"/>
        <v>-1.503333333333264E-2</v>
      </c>
      <c r="T35" s="2">
        <f t="shared" si="41"/>
        <v>0.12063333333333286</v>
      </c>
      <c r="U35" s="2">
        <f t="shared" si="42"/>
        <v>2.0283666666666669</v>
      </c>
      <c r="V35">
        <f t="shared" si="43"/>
        <v>0.280216874666666</v>
      </c>
      <c r="W35" s="26">
        <f t="shared" si="44"/>
        <v>0.19502016627748311</v>
      </c>
      <c r="X35" s="6">
        <f t="shared" si="45"/>
        <v>0.97293811484491521</v>
      </c>
      <c r="Y35" s="6">
        <f t="shared" si="46"/>
        <v>0.78585222029616919</v>
      </c>
      <c r="Z35" s="6">
        <f t="shared" si="47"/>
        <v>0.29306626939659852</v>
      </c>
      <c r="AA35" s="6">
        <f t="shared" si="48"/>
        <v>0.7600577393359339</v>
      </c>
      <c r="AB35" s="6">
        <f t="shared" si="49"/>
        <v>1.3065922003357676E-3</v>
      </c>
      <c r="AC35" s="6">
        <f t="shared" si="50"/>
        <v>0.184986951986953</v>
      </c>
      <c r="AD35" s="6">
        <f t="shared" si="51"/>
        <v>8.5063135934726193E-4</v>
      </c>
      <c r="AE35" s="6">
        <f t="shared" si="52"/>
        <v>7.9588395594502471E-3</v>
      </c>
      <c r="AF35" s="6">
        <f t="shared" si="53"/>
        <v>8.0695410009998724E-4</v>
      </c>
      <c r="AG35" s="3">
        <f t="shared" si="54"/>
        <v>0.46471477042430254</v>
      </c>
      <c r="AH35" s="29">
        <f t="shared" si="55"/>
        <v>1.5160317836824284</v>
      </c>
      <c r="AI35" s="4">
        <f t="shared" si="56"/>
        <v>0.98963379075532565</v>
      </c>
      <c r="AJ35" s="4">
        <f t="shared" si="57"/>
        <v>1.0872120364869116</v>
      </c>
      <c r="AK35" s="4">
        <f t="shared" si="33"/>
        <v>0.71714330015303684</v>
      </c>
      <c r="AL35" s="4">
        <f t="shared" si="34"/>
        <v>1.0986003576708012</v>
      </c>
      <c r="AM35" s="4">
        <f t="shared" si="35"/>
        <v>0.26651094114650492</v>
      </c>
      <c r="AN35" s="4">
        <f t="shared" si="36"/>
        <v>0.65277905213274179</v>
      </c>
      <c r="AO35" s="4">
        <f t="shared" si="58"/>
        <v>4.0794274029044653</v>
      </c>
      <c r="AP35" s="4">
        <f t="shared" si="59"/>
        <v>2.6908587582481749</v>
      </c>
      <c r="AQ35" s="4">
        <f t="shared" si="60"/>
        <v>4.1221585610884341</v>
      </c>
      <c r="AR35" s="4">
        <f t="shared" si="37"/>
        <v>0.72465522787544079</v>
      </c>
    </row>
    <row r="36" spans="1:44">
      <c r="A36" t="s">
        <v>24</v>
      </c>
      <c r="B36">
        <v>-0.94193333333333262</v>
      </c>
      <c r="C36">
        <v>0.40166666666666595</v>
      </c>
      <c r="D36">
        <v>0.54026666666666623</v>
      </c>
      <c r="E36">
        <v>6.1766666666665859E-2</v>
      </c>
      <c r="F36">
        <v>-0.41413333333333346</v>
      </c>
      <c r="G36">
        <v>0.56016666666666959</v>
      </c>
      <c r="H36">
        <v>0.26926666666666899</v>
      </c>
      <c r="I36">
        <v>0.53726666666666612</v>
      </c>
      <c r="J36">
        <v>1.2932666666666663</v>
      </c>
      <c r="K36">
        <v>0.84456666666666758</v>
      </c>
      <c r="L36">
        <v>-5.5433333333334556E-2</v>
      </c>
      <c r="M36">
        <v>-0.16673333333333451</v>
      </c>
      <c r="N36">
        <v>5.9612666666666652</v>
      </c>
      <c r="O36">
        <v>5.0906666666666656</v>
      </c>
      <c r="P36">
        <v>6.3858666666666668</v>
      </c>
      <c r="Q36" s="22">
        <f t="shared" si="38"/>
        <v>0</v>
      </c>
      <c r="R36" s="2">
        <f t="shared" si="39"/>
        <v>6.9266666666667323E-2</v>
      </c>
      <c r="S36" s="2">
        <f t="shared" si="40"/>
        <v>0.69993333333333385</v>
      </c>
      <c r="T36" s="2">
        <f t="shared" si="41"/>
        <v>0.20746666666666616</v>
      </c>
      <c r="U36" s="2">
        <f t="shared" si="42"/>
        <v>5.8125999999999989</v>
      </c>
      <c r="V36">
        <f t="shared" si="43"/>
        <v>0.38661185200000026</v>
      </c>
      <c r="W36" s="26">
        <f t="shared" si="44"/>
        <v>0.8941834441195684</v>
      </c>
      <c r="X36" s="6">
        <f t="shared" si="45"/>
        <v>0.19804938803357677</v>
      </c>
      <c r="Y36" s="6">
        <f t="shared" si="46"/>
        <v>0.69140696324020556</v>
      </c>
      <c r="Z36" s="6">
        <f t="shared" si="47"/>
        <v>0.79099270618681239</v>
      </c>
      <c r="AA36" s="6">
        <f t="shared" si="48"/>
        <v>0.35490858169021833</v>
      </c>
      <c r="AB36" s="6">
        <f t="shared" si="49"/>
        <v>6.3700431997759439E-7</v>
      </c>
      <c r="AC36" s="6">
        <f t="shared" si="50"/>
        <v>0.24248827759756059</v>
      </c>
      <c r="AD36" s="6">
        <f t="shared" si="51"/>
        <v>4.5385422490027281E-7</v>
      </c>
      <c r="AE36" s="6">
        <f t="shared" si="52"/>
        <v>5.0764112809233244E-7</v>
      </c>
      <c r="AF36" s="6">
        <f t="shared" si="53"/>
        <v>1.4902281155413216E-6</v>
      </c>
      <c r="AG36" s="3">
        <f t="shared" si="54"/>
        <v>0.45211403376101245</v>
      </c>
      <c r="AH36" s="29">
        <f t="shared" si="55"/>
        <v>1.0491832398943235</v>
      </c>
      <c r="AI36" s="4">
        <f t="shared" si="56"/>
        <v>1.6244297263857603</v>
      </c>
      <c r="AJ36" s="4">
        <f t="shared" si="57"/>
        <v>1.1546588530962059</v>
      </c>
      <c r="AK36" s="4">
        <f t="shared" si="33"/>
        <v>1.1005311648063554</v>
      </c>
      <c r="AL36" s="4">
        <f t="shared" si="34"/>
        <v>0.71080874373386327</v>
      </c>
      <c r="AM36" s="4">
        <f t="shared" si="35"/>
        <v>2.0544081864141216E-2</v>
      </c>
      <c r="AN36" s="4">
        <f t="shared" si="36"/>
        <v>1.5482802856719071</v>
      </c>
      <c r="AO36" s="4">
        <f t="shared" si="58"/>
        <v>56.203964758902728</v>
      </c>
      <c r="AP36" s="4">
        <f t="shared" si="59"/>
        <v>53.569255228060769</v>
      </c>
      <c r="AQ36" s="4">
        <f t="shared" si="60"/>
        <v>34.599197395847042</v>
      </c>
      <c r="AR36" s="4">
        <f t="shared" si="37"/>
        <v>0.67748770348776988</v>
      </c>
    </row>
    <row r="37" spans="1:44">
      <c r="A37" t="s">
        <v>25</v>
      </c>
      <c r="B37">
        <v>0.10660000000000025</v>
      </c>
      <c r="C37">
        <v>0.13419999999999987</v>
      </c>
      <c r="D37">
        <v>-0.24080000000000013</v>
      </c>
      <c r="E37">
        <v>-0.1208999999999989</v>
      </c>
      <c r="F37">
        <v>-0.87620000000000076</v>
      </c>
      <c r="G37">
        <v>-0.43609999999999971</v>
      </c>
      <c r="H37">
        <v>0.52940000000000254</v>
      </c>
      <c r="I37">
        <v>-0.43079999999999785</v>
      </c>
      <c r="J37">
        <v>-0.25850000000000151</v>
      </c>
      <c r="K37">
        <v>1.2692000000000014</v>
      </c>
      <c r="L37">
        <v>0.37749999999999773</v>
      </c>
      <c r="M37">
        <v>-1.6605000000000025</v>
      </c>
      <c r="N37">
        <v>2.7735000000000021</v>
      </c>
      <c r="O37">
        <v>2.915499999999998</v>
      </c>
      <c r="P37">
        <v>2.2051000000000016</v>
      </c>
      <c r="Q37" s="22">
        <f t="shared" si="38"/>
        <v>0</v>
      </c>
      <c r="R37" s="2">
        <f t="shared" si="39"/>
        <v>-0.47773333333333312</v>
      </c>
      <c r="S37" s="2">
        <f t="shared" si="40"/>
        <v>-5.3299999999998939E-2</v>
      </c>
      <c r="T37" s="2">
        <f t="shared" si="41"/>
        <v>-4.6000000000011214E-3</v>
      </c>
      <c r="U37" s="2">
        <f t="shared" si="42"/>
        <v>2.6313666666666671</v>
      </c>
      <c r="V37">
        <f t="shared" si="43"/>
        <v>0.56925580333333448</v>
      </c>
      <c r="W37" s="26">
        <f t="shared" si="44"/>
        <v>0.45599645258690391</v>
      </c>
      <c r="X37" s="6">
        <f t="shared" si="45"/>
        <v>0.93276055412549397</v>
      </c>
      <c r="Y37" s="6">
        <f t="shared" si="46"/>
        <v>0.99418906693942266</v>
      </c>
      <c r="Z37" s="6">
        <f t="shared" si="47"/>
        <v>0.46022369248770811</v>
      </c>
      <c r="AA37" s="6">
        <f t="shared" si="48"/>
        <v>0.93854967594990191</v>
      </c>
      <c r="AB37" s="6">
        <f t="shared" si="49"/>
        <v>1.6141964484526271E-3</v>
      </c>
      <c r="AC37" s="6">
        <f t="shared" si="50"/>
        <v>0.50651118047460519</v>
      </c>
      <c r="AD37" s="6">
        <f t="shared" si="51"/>
        <v>1.6333111769625758E-3</v>
      </c>
      <c r="AE37" s="6">
        <f t="shared" si="52"/>
        <v>5.0150660147928086E-4</v>
      </c>
      <c r="AF37" s="6">
        <f t="shared" si="53"/>
        <v>1.4257180595111418E-3</v>
      </c>
      <c r="AG37" s="3">
        <f t="shared" si="54"/>
        <v>0.55913288549813966</v>
      </c>
      <c r="AH37" s="29">
        <f t="shared" si="55"/>
        <v>0.7181049770292951</v>
      </c>
      <c r="AI37" s="4">
        <f t="shared" si="56"/>
        <v>0.96372938501118566</v>
      </c>
      <c r="AJ37" s="4">
        <f t="shared" si="57"/>
        <v>0.99681660076406642</v>
      </c>
      <c r="AK37" s="4">
        <f t="shared" si="33"/>
        <v>1.3881210027087745</v>
      </c>
      <c r="AL37" s="4">
        <f t="shared" si="34"/>
        <v>1.0343324757628896</v>
      </c>
      <c r="AM37" s="4">
        <f t="shared" si="35"/>
        <v>0.16087737292629986</v>
      </c>
      <c r="AN37" s="4">
        <f t="shared" si="36"/>
        <v>1.3420452661364444</v>
      </c>
      <c r="AO37" s="4">
        <f t="shared" si="58"/>
        <v>6.1961267929252042</v>
      </c>
      <c r="AP37" s="4">
        <f t="shared" si="59"/>
        <v>8.6284415108188757</v>
      </c>
      <c r="AQ37" s="4">
        <f t="shared" si="60"/>
        <v>6.4293222654545161</v>
      </c>
      <c r="AR37" s="4">
        <f t="shared" si="37"/>
        <v>1.4403638866865756</v>
      </c>
    </row>
    <row r="38" spans="1:44">
      <c r="A38" t="s">
        <v>26</v>
      </c>
      <c r="B38">
        <v>2.7300000000001212E-2</v>
      </c>
      <c r="C38">
        <v>0.27709999999999813</v>
      </c>
      <c r="D38">
        <v>-0.30440000000000023</v>
      </c>
      <c r="E38">
        <v>10.605899999999998</v>
      </c>
      <c r="F38">
        <v>11.379499999999997</v>
      </c>
      <c r="G38">
        <v>10.777699999999999</v>
      </c>
      <c r="H38">
        <v>6.1746999999999987</v>
      </c>
      <c r="I38">
        <v>6.7110999999999992</v>
      </c>
      <c r="J38">
        <v>7.7602999999999982</v>
      </c>
      <c r="K38">
        <v>11.8611</v>
      </c>
      <c r="L38">
        <v>12.215699999999998</v>
      </c>
      <c r="M38">
        <v>11.002199999999995</v>
      </c>
      <c r="N38">
        <v>7.8805999999999985</v>
      </c>
      <c r="O38">
        <v>7.0871999999999966</v>
      </c>
      <c r="P38">
        <v>7.6198999999999986</v>
      </c>
      <c r="Q38" s="22">
        <f t="shared" si="38"/>
        <v>-2.9605947323337506E-16</v>
      </c>
      <c r="R38" s="2">
        <f t="shared" si="39"/>
        <v>10.921033333333332</v>
      </c>
      <c r="S38" s="2">
        <f t="shared" si="40"/>
        <v>6.8820333333333323</v>
      </c>
      <c r="T38" s="2">
        <f t="shared" si="41"/>
        <v>11.692999999999998</v>
      </c>
      <c r="U38" s="2">
        <f t="shared" si="42"/>
        <v>7.5292333333333312</v>
      </c>
      <c r="V38">
        <f t="shared" si="43"/>
        <v>0.29068751800000037</v>
      </c>
      <c r="W38" s="26">
        <f t="shared" si="44"/>
        <v>2.5885302944097846E-10</v>
      </c>
      <c r="X38" s="6">
        <f t="shared" si="45"/>
        <v>2.3483667814876423E-8</v>
      </c>
      <c r="Y38" s="6">
        <f t="shared" si="46"/>
        <v>1.319773639600897E-10</v>
      </c>
      <c r="Z38" s="6">
        <f t="shared" si="47"/>
        <v>0.11003777617020576</v>
      </c>
      <c r="AA38" s="6">
        <f t="shared" si="48"/>
        <v>7.0036434331300508E-7</v>
      </c>
      <c r="AB38" s="6">
        <f t="shared" si="49"/>
        <v>2.6415475298777374E-6</v>
      </c>
      <c r="AC38" s="6">
        <f t="shared" si="50"/>
        <v>3.4789759856942986E-6</v>
      </c>
      <c r="AD38" s="6">
        <f t="shared" si="51"/>
        <v>9.8479746017228138E-9</v>
      </c>
      <c r="AE38" s="6">
        <f t="shared" si="52"/>
        <v>1.6341741894670689E-5</v>
      </c>
      <c r="AF38" s="6">
        <f t="shared" si="53"/>
        <v>0.17226178910431472</v>
      </c>
      <c r="AG38" s="3">
        <f t="shared" si="54"/>
        <v>1.8868434292414526E-6</v>
      </c>
      <c r="AH38" s="29">
        <f t="shared" si="55"/>
        <v>1938.9143146882798</v>
      </c>
      <c r="AI38" s="4">
        <f t="shared" si="56"/>
        <v>117.95014102887451</v>
      </c>
      <c r="AJ38" s="4">
        <f t="shared" si="57"/>
        <v>3310.8822786275991</v>
      </c>
      <c r="AK38" s="4">
        <f t="shared" si="33"/>
        <v>1.7075959744821885</v>
      </c>
      <c r="AL38" s="4">
        <f t="shared" si="34"/>
        <v>28.070184992971591</v>
      </c>
      <c r="AM38" s="4">
        <f t="shared" si="35"/>
        <v>17.92332837495147</v>
      </c>
      <c r="AN38" s="4">
        <f t="shared" si="36"/>
        <v>6.0833085884889899E-2</v>
      </c>
      <c r="AO38" s="4">
        <f t="shared" si="58"/>
        <v>184.72474583764696</v>
      </c>
      <c r="AP38" s="4">
        <f t="shared" si="59"/>
        <v>9.5272258520276765E-2</v>
      </c>
      <c r="AQ38" s="4">
        <f t="shared" si="60"/>
        <v>1.5661256885858728</v>
      </c>
      <c r="AR38" s="17">
        <f t="shared" si="37"/>
        <v>1.447726945967927E-2</v>
      </c>
    </row>
    <row r="39" spans="1:44">
      <c r="A39" t="s">
        <v>27</v>
      </c>
      <c r="B39">
        <v>-0.50269999999999726</v>
      </c>
      <c r="C39">
        <v>0.12239999999999895</v>
      </c>
      <c r="D39">
        <v>0.38029999999999831</v>
      </c>
      <c r="E39">
        <v>-0.35069999999999979</v>
      </c>
      <c r="F39">
        <v>0.13549999999999685</v>
      </c>
      <c r="G39">
        <v>-0.32559999999999789</v>
      </c>
      <c r="H39">
        <v>0.71100000000000207</v>
      </c>
      <c r="I39">
        <v>0.16870000000000118</v>
      </c>
      <c r="J39">
        <v>0.21180000000000021</v>
      </c>
      <c r="K39">
        <v>2.7599999999999625E-2</v>
      </c>
      <c r="L39">
        <v>0.58979999999999677</v>
      </c>
      <c r="M39">
        <v>0.67589999999999861</v>
      </c>
      <c r="N39">
        <v>2.3469000000000015</v>
      </c>
      <c r="O39">
        <v>2.8512999999999984</v>
      </c>
      <c r="P39">
        <v>2.9096000000000011</v>
      </c>
      <c r="Q39" s="22">
        <f t="shared" si="38"/>
        <v>0</v>
      </c>
      <c r="R39" s="2">
        <f t="shared" si="39"/>
        <v>-0.18026666666666694</v>
      </c>
      <c r="S39" s="2">
        <f t="shared" si="40"/>
        <v>0.36383333333333451</v>
      </c>
      <c r="T39" s="2">
        <f t="shared" si="41"/>
        <v>0.43109999999999832</v>
      </c>
      <c r="U39" s="2">
        <f t="shared" si="42"/>
        <v>2.7026000000000003</v>
      </c>
      <c r="V39">
        <f t="shared" si="43"/>
        <v>0.1183319033333325</v>
      </c>
      <c r="W39" s="26">
        <f t="shared" si="44"/>
        <v>0.53542728135949136</v>
      </c>
      <c r="X39" s="6">
        <f t="shared" si="45"/>
        <v>0.22429334401779588</v>
      </c>
      <c r="Y39" s="6">
        <f t="shared" si="46"/>
        <v>0.15582483101108249</v>
      </c>
      <c r="Z39" s="6">
        <f t="shared" si="47"/>
        <v>5.4549881313297424E-2</v>
      </c>
      <c r="AA39" s="6">
        <f t="shared" si="48"/>
        <v>0.81555993007914118</v>
      </c>
      <c r="AB39" s="6">
        <f t="shared" si="49"/>
        <v>1.0704922031641961E-5</v>
      </c>
      <c r="AC39" s="6">
        <f t="shared" si="50"/>
        <v>8.1458424270319477E-2</v>
      </c>
      <c r="AD39" s="6">
        <f t="shared" si="51"/>
        <v>2.2597398372314138E-6</v>
      </c>
      <c r="AE39" s="6">
        <f t="shared" si="52"/>
        <v>1.2511379997278608E-6</v>
      </c>
      <c r="AF39" s="6">
        <f t="shared" si="53"/>
        <v>8.277330371977546E-6</v>
      </c>
      <c r="AG39" s="3">
        <f t="shared" si="54"/>
        <v>0.54711538456333619</v>
      </c>
      <c r="AH39" s="29">
        <f t="shared" si="55"/>
        <v>0.88253985321056783</v>
      </c>
      <c r="AI39" s="4">
        <f t="shared" si="56"/>
        <v>1.2868405770609372</v>
      </c>
      <c r="AJ39" s="4">
        <f t="shared" si="57"/>
        <v>1.3482611828420037</v>
      </c>
      <c r="AK39" s="4">
        <f t="shared" si="33"/>
        <v>1.5277057210925953</v>
      </c>
      <c r="AL39" s="4">
        <f t="shared" si="34"/>
        <v>1.047729770785863</v>
      </c>
      <c r="AM39" s="4">
        <f t="shared" si="35"/>
        <v>0.20711443328922263</v>
      </c>
      <c r="AN39" s="4">
        <f t="shared" si="36"/>
        <v>1.458110443828202</v>
      </c>
      <c r="AO39" s="4">
        <f t="shared" si="58"/>
        <v>6.5097403470633051</v>
      </c>
      <c r="AP39" s="4">
        <f t="shared" si="59"/>
        <v>7.3761432114161138</v>
      </c>
      <c r="AQ39" s="4">
        <f t="shared" si="60"/>
        <v>5.0586999377429818</v>
      </c>
      <c r="AR39" s="4">
        <f t="shared" si="37"/>
        <v>1.1871755898324086</v>
      </c>
    </row>
    <row r="40" spans="1:44">
      <c r="A40" t="s">
        <v>28</v>
      </c>
      <c r="B40">
        <v>-0.18583333333333041</v>
      </c>
      <c r="C40">
        <v>0.45386666666666375</v>
      </c>
      <c r="D40">
        <v>-0.26803333333333423</v>
      </c>
      <c r="E40">
        <v>0.21846666666666881</v>
      </c>
      <c r="F40">
        <v>-0.37973333333333681</v>
      </c>
      <c r="G40">
        <v>0.55436666666666756</v>
      </c>
      <c r="H40">
        <v>1.002366666666668</v>
      </c>
      <c r="I40">
        <v>0.60776666666666745</v>
      </c>
      <c r="J40">
        <v>1.0903666666666654</v>
      </c>
      <c r="K40">
        <v>0.90586666666666549</v>
      </c>
      <c r="L40">
        <v>0.31846666666666668</v>
      </c>
      <c r="M40">
        <v>-0.29723333333333368</v>
      </c>
      <c r="N40">
        <v>9.0020666666666678</v>
      </c>
      <c r="O40">
        <v>8.7390666666666625</v>
      </c>
      <c r="P40">
        <v>8.774166666666666</v>
      </c>
      <c r="Q40" s="22">
        <f t="shared" si="38"/>
        <v>-2.9605947323337506E-16</v>
      </c>
      <c r="R40" s="2">
        <f t="shared" si="39"/>
        <v>0.1310333333333332</v>
      </c>
      <c r="S40" s="2">
        <f t="shared" si="40"/>
        <v>0.90016666666666689</v>
      </c>
      <c r="T40" s="2">
        <f t="shared" si="41"/>
        <v>0.30903333333333283</v>
      </c>
      <c r="U40" s="2">
        <f t="shared" si="42"/>
        <v>8.8384333333333327</v>
      </c>
      <c r="V40">
        <f t="shared" si="43"/>
        <v>0.16568658666666677</v>
      </c>
      <c r="W40" s="26">
        <f t="shared" si="44"/>
        <v>0.70166533413601428</v>
      </c>
      <c r="X40" s="6">
        <f t="shared" si="45"/>
        <v>2.1991090871431682E-2</v>
      </c>
      <c r="Y40" s="6">
        <f t="shared" si="46"/>
        <v>0.37435636237993264</v>
      </c>
      <c r="Z40" s="6">
        <f t="shared" si="47"/>
        <v>0.60395727222462836</v>
      </c>
      <c r="AA40" s="6">
        <f t="shared" si="48"/>
        <v>0.10566063483783648</v>
      </c>
      <c r="AB40" s="6">
        <f t="shared" si="49"/>
        <v>1.853098688326535E-10</v>
      </c>
      <c r="AC40" s="6">
        <f t="shared" si="50"/>
        <v>4.31963106517134E-2</v>
      </c>
      <c r="AD40" s="6">
        <f t="shared" si="51"/>
        <v>1.3042993627926294E-10</v>
      </c>
      <c r="AE40" s="6">
        <f t="shared" si="52"/>
        <v>1.5114844812779116E-10</v>
      </c>
      <c r="AF40" s="6">
        <f t="shared" si="53"/>
        <v>3.7603833370373535E-10</v>
      </c>
      <c r="AG40" s="3">
        <f t="shared" si="54"/>
        <v>0.1554369820903545</v>
      </c>
      <c r="AH40" s="29">
        <f t="shared" si="55"/>
        <v>1.0950777721702898</v>
      </c>
      <c r="AI40" s="4">
        <f t="shared" si="56"/>
        <v>1.8662815719220935</v>
      </c>
      <c r="AJ40" s="4">
        <f t="shared" si="57"/>
        <v>1.2388773215973163</v>
      </c>
      <c r="AK40" s="4">
        <f t="shared" si="33"/>
        <v>1.1313144628459</v>
      </c>
      <c r="AL40" s="4">
        <f t="shared" si="34"/>
        <v>0.66382122624797157</v>
      </c>
      <c r="AM40" s="4">
        <f t="shared" si="35"/>
        <v>2.7064172631786902E-3</v>
      </c>
      <c r="AN40" s="4">
        <f t="shared" si="36"/>
        <v>1.7042456886175186</v>
      </c>
      <c r="AO40" s="4">
        <f t="shared" si="58"/>
        <v>457.75547564393435</v>
      </c>
      <c r="AP40" s="4">
        <f t="shared" si="59"/>
        <v>418.01184105556985</v>
      </c>
      <c r="AQ40" s="4">
        <f t="shared" si="60"/>
        <v>245.27674844503213</v>
      </c>
      <c r="AR40" s="4">
        <f t="shared" si="37"/>
        <v>0.60618637608940928</v>
      </c>
    </row>
    <row r="41" spans="1:44">
      <c r="A41" t="s">
        <v>29</v>
      </c>
      <c r="B41">
        <v>-1.4555999999999978</v>
      </c>
      <c r="C41">
        <v>0.39529999999999799</v>
      </c>
      <c r="D41">
        <v>1.0603000000000007</v>
      </c>
      <c r="E41">
        <v>4.9998000000000031</v>
      </c>
      <c r="F41">
        <v>3.6998999999999986</v>
      </c>
      <c r="G41">
        <v>4.0890000000000013</v>
      </c>
      <c r="H41">
        <v>2.2471000000000023</v>
      </c>
      <c r="I41">
        <v>1.2726000000000033</v>
      </c>
      <c r="J41">
        <v>2.2897999999999987</v>
      </c>
      <c r="K41">
        <v>5.6640000000000006</v>
      </c>
      <c r="L41">
        <v>5.0735999999999981</v>
      </c>
      <c r="M41">
        <v>3.9708999999999994</v>
      </c>
      <c r="N41">
        <v>5.9091000000000014</v>
      </c>
      <c r="O41">
        <v>4.9175999999999993</v>
      </c>
      <c r="P41">
        <v>5.7196000000000025</v>
      </c>
      <c r="Q41" s="22">
        <f t="shared" si="38"/>
        <v>0</v>
      </c>
      <c r="R41" s="2">
        <f t="shared" si="39"/>
        <v>4.262900000000001</v>
      </c>
      <c r="S41" s="2">
        <f t="shared" si="40"/>
        <v>1.9365000000000014</v>
      </c>
      <c r="T41" s="2">
        <f t="shared" si="41"/>
        <v>4.9028333333333327</v>
      </c>
      <c r="U41" s="2">
        <f t="shared" si="42"/>
        <v>5.5154333333333341</v>
      </c>
      <c r="V41">
        <f t="shared" si="43"/>
        <v>0.69826556733333511</v>
      </c>
      <c r="W41" s="26">
        <f t="shared" si="44"/>
        <v>9.5300914963549613E-5</v>
      </c>
      <c r="X41" s="6">
        <f t="shared" si="45"/>
        <v>1.760070387849956E-2</v>
      </c>
      <c r="Y41" s="6">
        <f t="shared" si="46"/>
        <v>2.9752931033994166E-5</v>
      </c>
      <c r="Z41" s="6">
        <f t="shared" si="47"/>
        <v>0.37038095665767712</v>
      </c>
      <c r="AA41" s="6">
        <f t="shared" si="48"/>
        <v>1.4488839587420642E-3</v>
      </c>
      <c r="AB41" s="6">
        <f t="shared" si="49"/>
        <v>0.39036156336984051</v>
      </c>
      <c r="AC41" s="6">
        <f t="shared" si="50"/>
        <v>6.6613270132915457E-3</v>
      </c>
      <c r="AD41" s="6">
        <f t="shared" si="51"/>
        <v>1.0746669922817261E-5</v>
      </c>
      <c r="AE41" s="6">
        <f t="shared" si="52"/>
        <v>9.6258626574617312E-2</v>
      </c>
      <c r="AF41" s="6">
        <f t="shared" si="53"/>
        <v>3.7579889292505984E-4</v>
      </c>
      <c r="AG41" s="3">
        <f t="shared" si="54"/>
        <v>0.20872669785704759</v>
      </c>
      <c r="AH41" s="29">
        <f t="shared" si="55"/>
        <v>19.198211353244073</v>
      </c>
      <c r="AI41" s="4">
        <f t="shared" si="56"/>
        <v>3.8277590026920509</v>
      </c>
      <c r="AJ41" s="4">
        <f t="shared" si="57"/>
        <v>29.915750125436684</v>
      </c>
      <c r="AK41" s="4">
        <f t="shared" si="33"/>
        <v>1.5582571508872143</v>
      </c>
      <c r="AL41" s="4">
        <f t="shared" si="34"/>
        <v>7.8154737809765509</v>
      </c>
      <c r="AM41" s="4">
        <f t="shared" si="35"/>
        <v>0.6540169811433546</v>
      </c>
      <c r="AN41" s="4">
        <f t="shared" si="36"/>
        <v>0.19938102213075415</v>
      </c>
      <c r="AO41" s="4">
        <f t="shared" si="58"/>
        <v>45.741549513191323</v>
      </c>
      <c r="AP41" s="4">
        <f t="shared" si="59"/>
        <v>2.3825943298338585</v>
      </c>
      <c r="AQ41" s="4">
        <f t="shared" si="60"/>
        <v>11.949955438945201</v>
      </c>
      <c r="AR41" s="4">
        <f t="shared" si="37"/>
        <v>0.40709385042038876</v>
      </c>
    </row>
    <row r="42" spans="1:44">
      <c r="A42" t="s">
        <v>30</v>
      </c>
      <c r="B42">
        <v>-0.24496666666666567</v>
      </c>
      <c r="C42">
        <v>-0.13716666666666821</v>
      </c>
      <c r="D42">
        <v>0.38213333333333299</v>
      </c>
      <c r="E42">
        <v>-0.45436666666666792</v>
      </c>
      <c r="F42">
        <v>-0.83466666666666978</v>
      </c>
      <c r="G42">
        <v>-0.17936666666666579</v>
      </c>
      <c r="H42">
        <v>-0.25236666666666618</v>
      </c>
      <c r="I42">
        <v>-1.0012666666666652</v>
      </c>
      <c r="J42">
        <v>-1.1597666666666688</v>
      </c>
      <c r="K42">
        <v>-0.17106666666666737</v>
      </c>
      <c r="L42">
        <v>-0.29746666666666766</v>
      </c>
      <c r="M42">
        <v>-1.6345666666666707</v>
      </c>
      <c r="N42">
        <v>-0.22246666666666837</v>
      </c>
      <c r="O42">
        <v>-0.10336666666666883</v>
      </c>
      <c r="P42">
        <v>0.47323333333333384</v>
      </c>
      <c r="Q42" s="22">
        <f t="shared" si="38"/>
        <v>-2.9605947323337506E-16</v>
      </c>
      <c r="R42" s="2">
        <f t="shared" si="39"/>
        <v>-0.48946666666666783</v>
      </c>
      <c r="S42" s="2">
        <f t="shared" si="40"/>
        <v>-0.80446666666666677</v>
      </c>
      <c r="T42" s="2">
        <f t="shared" si="41"/>
        <v>-0.70103333333333528</v>
      </c>
      <c r="U42" s="2">
        <f t="shared" si="42"/>
        <v>4.9133333333332217E-2</v>
      </c>
      <c r="V42">
        <f t="shared" si="43"/>
        <v>0.25032878733333452</v>
      </c>
      <c r="W42" s="26">
        <f t="shared" si="44"/>
        <v>0.25848177224743651</v>
      </c>
      <c r="X42" s="6">
        <f t="shared" si="45"/>
        <v>7.7242121947694573E-2</v>
      </c>
      <c r="Y42" s="6">
        <f t="shared" si="46"/>
        <v>0.11691428444878389</v>
      </c>
      <c r="Z42" s="6">
        <f t="shared" si="47"/>
        <v>0.61579816137994392</v>
      </c>
      <c r="AA42" s="6">
        <f t="shared" si="48"/>
        <v>0.80524853226795234</v>
      </c>
      <c r="AB42" s="6">
        <f t="shared" si="49"/>
        <v>9.6176488050948708E-2</v>
      </c>
      <c r="AC42" s="6">
        <f t="shared" si="50"/>
        <v>0.45848987551624787</v>
      </c>
      <c r="AD42" s="6">
        <f t="shared" si="51"/>
        <v>0.90664942171279606</v>
      </c>
      <c r="AE42" s="6">
        <f t="shared" si="52"/>
        <v>0.21675811494086802</v>
      </c>
      <c r="AF42" s="6">
        <f t="shared" si="53"/>
        <v>6.3180919853050715E-2</v>
      </c>
      <c r="AG42" s="3">
        <f t="shared" si="54"/>
        <v>0.32895386598771292</v>
      </c>
      <c r="AH42" s="29">
        <f t="shared" si="55"/>
        <v>0.71228836682546726</v>
      </c>
      <c r="AI42" s="4">
        <f t="shared" si="56"/>
        <v>0.57257370936747354</v>
      </c>
      <c r="AJ42" s="4">
        <f t="shared" si="57"/>
        <v>0.61513145965681593</v>
      </c>
      <c r="AK42" s="4">
        <f t="shared" si="33"/>
        <v>0.86359891345458706</v>
      </c>
      <c r="AL42" s="4">
        <f t="shared" si="34"/>
        <v>1.0743271121134015</v>
      </c>
      <c r="AM42" s="4">
        <f t="shared" si="35"/>
        <v>0.59453487017240014</v>
      </c>
      <c r="AN42" s="4">
        <f t="shared" si="36"/>
        <v>0.80385099074315203</v>
      </c>
      <c r="AO42" s="4">
        <f t="shared" si="58"/>
        <v>1.0346431984358515</v>
      </c>
      <c r="AP42" s="4">
        <f t="shared" si="59"/>
        <v>1.452562257961699</v>
      </c>
      <c r="AQ42" s="4">
        <f t="shared" si="60"/>
        <v>1.8070043760458887</v>
      </c>
      <c r="AR42" s="4">
        <f t="shared" si="37"/>
        <v>1.5082755273702861</v>
      </c>
    </row>
    <row r="43" spans="1:44">
      <c r="A43" t="s">
        <v>31</v>
      </c>
      <c r="B43">
        <v>-0.23806666666666843</v>
      </c>
      <c r="C43">
        <v>0.36713333333333154</v>
      </c>
      <c r="D43">
        <v>-0.12906666666667022</v>
      </c>
      <c r="E43">
        <v>0.56293333333333351</v>
      </c>
      <c r="F43">
        <v>0.70613333333332662</v>
      </c>
      <c r="G43">
        <v>1.1797333333333313</v>
      </c>
      <c r="H43">
        <v>0.77473333333333017</v>
      </c>
      <c r="I43">
        <v>0.65473333333333272</v>
      </c>
      <c r="J43">
        <v>0.83273333333332999</v>
      </c>
      <c r="K43">
        <v>1.7508333333333326</v>
      </c>
      <c r="L43">
        <v>2.4311333333333316</v>
      </c>
      <c r="M43">
        <v>1.8550333333333313</v>
      </c>
      <c r="N43">
        <v>0.89043333333333408</v>
      </c>
      <c r="O43">
        <v>0.10983333333333078</v>
      </c>
      <c r="P43">
        <v>0.49603333333332955</v>
      </c>
      <c r="Q43" s="22">
        <f t="shared" si="38"/>
        <v>-2.3684757858670005E-15</v>
      </c>
      <c r="R43" s="2">
        <f t="shared" si="39"/>
        <v>0.81626666666666381</v>
      </c>
      <c r="S43" s="2">
        <f t="shared" si="40"/>
        <v>0.75406666666666433</v>
      </c>
      <c r="T43" s="2">
        <f t="shared" si="41"/>
        <v>2.012333333333332</v>
      </c>
      <c r="U43" s="2">
        <f t="shared" si="42"/>
        <v>0.4987666666666648</v>
      </c>
      <c r="V43">
        <f t="shared" si="43"/>
        <v>0.10062170066666684</v>
      </c>
      <c r="W43" s="26">
        <f t="shared" si="44"/>
        <v>1.030479355906014E-2</v>
      </c>
      <c r="X43" s="6">
        <f t="shared" si="45"/>
        <v>1.5526087661900959E-2</v>
      </c>
      <c r="Y43" s="6">
        <f t="shared" si="46"/>
        <v>1.5195291614881224E-5</v>
      </c>
      <c r="Z43" s="6">
        <f t="shared" si="47"/>
        <v>9.534771665908893E-4</v>
      </c>
      <c r="AA43" s="6">
        <f t="shared" si="48"/>
        <v>6.632274021234583E-4</v>
      </c>
      <c r="AB43" s="6">
        <f t="shared" si="49"/>
        <v>1.6295415319433264E-4</v>
      </c>
      <c r="AC43" s="6">
        <f t="shared" si="50"/>
        <v>0.81506209325508672</v>
      </c>
      <c r="AD43" s="6">
        <f t="shared" si="51"/>
        <v>8.3017623649546735E-2</v>
      </c>
      <c r="AE43" s="6">
        <f t="shared" si="52"/>
        <v>0.24833365810723187</v>
      </c>
      <c r="AF43" s="6">
        <f t="shared" si="53"/>
        <v>0.34752241454114141</v>
      </c>
      <c r="AG43" s="3">
        <f t="shared" si="54"/>
        <v>0.25531006356894898</v>
      </c>
      <c r="AH43" s="29">
        <f t="shared" si="55"/>
        <v>1.7608434700311728</v>
      </c>
      <c r="AI43" s="4">
        <f t="shared" si="56"/>
        <v>1.6865401534030608</v>
      </c>
      <c r="AJ43" s="4">
        <f t="shared" si="57"/>
        <v>4.0343418427939417</v>
      </c>
      <c r="AK43" s="4">
        <f t="shared" si="33"/>
        <v>2.2911416667391338</v>
      </c>
      <c r="AL43" s="4">
        <f t="shared" si="34"/>
        <v>2.3920817032749215</v>
      </c>
      <c r="AM43" s="4">
        <f t="shared" si="35"/>
        <v>2.8551502468480972</v>
      </c>
      <c r="AN43" s="4">
        <f t="shared" si="36"/>
        <v>0.95780242940799465</v>
      </c>
      <c r="AO43" s="4">
        <f t="shared" si="58"/>
        <v>1.4130050939517445</v>
      </c>
      <c r="AP43" s="4">
        <f t="shared" si="59"/>
        <v>0.8024592293412256</v>
      </c>
      <c r="AQ43" s="4">
        <f t="shared" si="60"/>
        <v>0.8378128982583759</v>
      </c>
      <c r="AR43" s="4">
        <f t="shared" si="37"/>
        <v>1.358486284548946</v>
      </c>
    </row>
    <row r="44" spans="1:44">
      <c r="A44" t="s">
        <v>32</v>
      </c>
      <c r="B44">
        <v>-0.17893333333333317</v>
      </c>
      <c r="C44">
        <v>0.71026666666666571</v>
      </c>
      <c r="D44">
        <v>-0.53133333333333255</v>
      </c>
      <c r="E44">
        <v>-0.47733333333333405</v>
      </c>
      <c r="F44">
        <v>0.15386666666666571</v>
      </c>
      <c r="G44">
        <v>-0.57093333333333263</v>
      </c>
      <c r="H44">
        <v>-1.4633333333332388E-2</v>
      </c>
      <c r="I44">
        <v>-0.8362333333333325</v>
      </c>
      <c r="J44">
        <v>-0.32633333333333425</v>
      </c>
      <c r="K44">
        <v>11.274766666666668</v>
      </c>
      <c r="L44">
        <v>10.382766666666665</v>
      </c>
      <c r="M44">
        <v>10.180166666666665</v>
      </c>
      <c r="N44">
        <v>-0.44653333333333478</v>
      </c>
      <c r="O44">
        <v>-0.29323333333333323</v>
      </c>
      <c r="P44">
        <v>0.24456666666666749</v>
      </c>
      <c r="Q44" s="22">
        <f t="shared" si="38"/>
        <v>0</v>
      </c>
      <c r="R44" s="2">
        <f t="shared" si="39"/>
        <v>-0.29813333333333364</v>
      </c>
      <c r="S44" s="2">
        <f t="shared" si="40"/>
        <v>-0.39239999999999969</v>
      </c>
      <c r="T44" s="2">
        <f t="shared" si="41"/>
        <v>10.612566666666666</v>
      </c>
      <c r="U44" s="2">
        <f t="shared" si="42"/>
        <v>-0.16506666666666683</v>
      </c>
      <c r="V44">
        <f t="shared" si="43"/>
        <v>0.24154442400000026</v>
      </c>
      <c r="W44" s="26">
        <f t="shared" si="44"/>
        <v>0.47460551236363724</v>
      </c>
      <c r="X44" s="6">
        <f t="shared" si="45"/>
        <v>0.35120721767783181</v>
      </c>
      <c r="Y44" s="6">
        <f t="shared" si="46"/>
        <v>1.3777311471772963E-10</v>
      </c>
      <c r="Z44" s="6">
        <f t="shared" si="47"/>
        <v>1.0479870393092811E-10</v>
      </c>
      <c r="AA44" s="6">
        <f t="shared" si="48"/>
        <v>9.6260484304293155E-11</v>
      </c>
      <c r="AB44" s="6">
        <f t="shared" si="49"/>
        <v>1.183008764637429E-10</v>
      </c>
      <c r="AC44" s="6">
        <f t="shared" si="50"/>
        <v>0.81901732037127095</v>
      </c>
      <c r="AD44" s="6">
        <f t="shared" si="51"/>
        <v>0.68949647900031463</v>
      </c>
      <c r="AE44" s="6">
        <f t="shared" si="52"/>
        <v>0.74703505816922411</v>
      </c>
      <c r="AF44" s="6">
        <f t="shared" si="53"/>
        <v>0.58353481248671435</v>
      </c>
      <c r="AG44" s="3">
        <f t="shared" si="54"/>
        <v>2.2348125050824517E-9</v>
      </c>
      <c r="AH44" s="29">
        <f t="shared" si="55"/>
        <v>0.81330402940599045</v>
      </c>
      <c r="AI44" s="4">
        <f t="shared" si="56"/>
        <v>0.76186115311999392</v>
      </c>
      <c r="AJ44" s="4">
        <f t="shared" si="57"/>
        <v>1565.6724066391043</v>
      </c>
      <c r="AK44" s="4">
        <f t="shared" si="33"/>
        <v>1925.0764167277252</v>
      </c>
      <c r="AL44" s="4">
        <f t="shared" si="34"/>
        <v>2055.0626583693393</v>
      </c>
      <c r="AM44" s="4">
        <f t="shared" si="35"/>
        <v>1755.459909227236</v>
      </c>
      <c r="AN44" s="4">
        <f t="shared" si="36"/>
        <v>0.93674828302084212</v>
      </c>
      <c r="AO44" s="4">
        <f t="shared" si="58"/>
        <v>0.89188730452313314</v>
      </c>
      <c r="AP44" s="4">
        <f t="shared" si="59"/>
        <v>1.0966222621256867</v>
      </c>
      <c r="AQ44" s="4">
        <f t="shared" si="60"/>
        <v>1.1706690922232386</v>
      </c>
      <c r="AR44" s="17">
        <f t="shared" si="37"/>
        <v>2526.8074226440103</v>
      </c>
    </row>
    <row r="45" spans="1:44">
      <c r="A45" t="s">
        <v>33</v>
      </c>
      <c r="B45">
        <v>0.14436666666666653</v>
      </c>
      <c r="C45">
        <v>0.80726666666666347</v>
      </c>
      <c r="D45">
        <v>-0.95163333333333355</v>
      </c>
      <c r="E45">
        <v>11.264566666666664</v>
      </c>
      <c r="F45">
        <v>11.449666666666662</v>
      </c>
      <c r="G45">
        <v>10.711466666666666</v>
      </c>
      <c r="H45">
        <v>8.3645666666666649</v>
      </c>
      <c r="I45">
        <v>7.1399666666666626</v>
      </c>
      <c r="J45">
        <v>8.481666666666662</v>
      </c>
      <c r="K45">
        <v>12.736366666666665</v>
      </c>
      <c r="L45">
        <v>12.325766666666663</v>
      </c>
      <c r="M45">
        <v>11.401466666666661</v>
      </c>
      <c r="N45">
        <v>2.0801666666666669</v>
      </c>
      <c r="O45">
        <v>0.40996666666666215</v>
      </c>
      <c r="P45">
        <v>2.0742666666666629</v>
      </c>
      <c r="Q45" s="22">
        <f t="shared" si="38"/>
        <v>-1.1842378929335002E-15</v>
      </c>
      <c r="R45" s="2">
        <f t="shared" si="39"/>
        <v>11.141899999999998</v>
      </c>
      <c r="S45" s="2">
        <f t="shared" si="40"/>
        <v>7.9953999999999965</v>
      </c>
      <c r="T45" s="2">
        <f t="shared" si="41"/>
        <v>12.154533333333328</v>
      </c>
      <c r="U45" s="2">
        <f t="shared" si="42"/>
        <v>1.5214666666666641</v>
      </c>
      <c r="V45">
        <f t="shared" si="43"/>
        <v>0.57657990466666731</v>
      </c>
      <c r="W45" s="26">
        <f t="shared" si="44"/>
        <v>6.0903156708532869E-9</v>
      </c>
      <c r="X45" s="6">
        <f t="shared" si="45"/>
        <v>1.4800305070118092E-7</v>
      </c>
      <c r="Y45" s="6">
        <f t="shared" si="46"/>
        <v>2.6086872088206983E-9</v>
      </c>
      <c r="Z45" s="6">
        <f t="shared" si="47"/>
        <v>0.13345289342262157</v>
      </c>
      <c r="AA45" s="6">
        <f t="shared" si="48"/>
        <v>5.3089128200054027E-5</v>
      </c>
      <c r="AB45" s="6">
        <f t="shared" si="49"/>
        <v>9.5894751588278146E-9</v>
      </c>
      <c r="AC45" s="6">
        <f t="shared" si="50"/>
        <v>4.8123109884286243E-4</v>
      </c>
      <c r="AD45" s="6">
        <f t="shared" si="51"/>
        <v>3.4022839478135163E-2</v>
      </c>
      <c r="AE45" s="6">
        <f t="shared" si="52"/>
        <v>2.5233467525944027E-8</v>
      </c>
      <c r="AF45" s="6">
        <f t="shared" si="53"/>
        <v>1.0678322003938219E-6</v>
      </c>
      <c r="AG45" s="3">
        <f t="shared" si="54"/>
        <v>1.2249851199357472E-5</v>
      </c>
      <c r="AH45" s="29">
        <f t="shared" si="55"/>
        <v>2259.6756653958205</v>
      </c>
      <c r="AI45" s="4">
        <f t="shared" si="56"/>
        <v>255.18504979560075</v>
      </c>
      <c r="AJ45" s="4">
        <f t="shared" si="57"/>
        <v>4559.0999836519914</v>
      </c>
      <c r="AK45" s="4">
        <f t="shared" si="33"/>
        <v>2.0175904239130631</v>
      </c>
      <c r="AL45" s="4">
        <f t="shared" si="34"/>
        <v>17.865858471347572</v>
      </c>
      <c r="AM45" s="4">
        <f t="shared" si="35"/>
        <v>1588.078669719968</v>
      </c>
      <c r="AN45" s="4">
        <f t="shared" si="36"/>
        <v>0.11292994552423999</v>
      </c>
      <c r="AO45" s="4">
        <f t="shared" si="58"/>
        <v>2.8708275418470994</v>
      </c>
      <c r="AP45" s="4">
        <f t="shared" si="59"/>
        <v>1.2704599982246681E-3</v>
      </c>
      <c r="AQ45" s="4">
        <f t="shared" si="60"/>
        <v>1.1249983273497362E-2</v>
      </c>
      <c r="AR45" s="17">
        <f t="shared" si="37"/>
        <v>7.9063817630739743E-3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tabSelected="1" zoomScale="125" zoomScaleNormal="125" zoomScalePageLayoutView="125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AI5" sqref="AI5"/>
    </sheetView>
  </sheetViews>
  <sheetFormatPr baseColWidth="10" defaultColWidth="9" defaultRowHeight="10" x14ac:dyDescent="0"/>
  <cols>
    <col min="2" max="3" width="8.3984375" customWidth="1"/>
    <col min="6" max="6" width="10.3984375" customWidth="1"/>
    <col min="7" max="7" width="8.59765625" customWidth="1"/>
    <col min="8" max="8" width="8" customWidth="1"/>
    <col min="9" max="20" width="6.796875" customWidth="1"/>
    <col min="21" max="21" width="6.59765625" customWidth="1"/>
    <col min="22" max="23" width="6.796875" customWidth="1"/>
    <col min="24" max="24" width="6.796875" style="13" customWidth="1"/>
    <col min="25" max="32" width="6.796875" customWidth="1"/>
    <col min="33" max="33" width="7" customWidth="1"/>
    <col min="34" max="35" width="5.3984375" customWidth="1"/>
    <col min="36" max="36" width="7.3984375" customWidth="1"/>
    <col min="37" max="38" width="7.19921875" customWidth="1"/>
    <col min="39" max="39" width="7.3984375" customWidth="1"/>
    <col min="40" max="40" width="7" customWidth="1"/>
    <col min="41" max="41" width="6.59765625" customWidth="1"/>
    <col min="42" max="42" width="7.3984375" customWidth="1"/>
    <col min="43" max="43" width="7" customWidth="1"/>
    <col min="44" max="44" width="6.59765625" customWidth="1"/>
    <col min="45" max="45" width="7.3984375" customWidth="1"/>
  </cols>
  <sheetData>
    <row r="1" spans="1:44">
      <c r="B1">
        <v>1</v>
      </c>
      <c r="C1">
        <v>1</v>
      </c>
      <c r="D1">
        <v>1</v>
      </c>
      <c r="E1">
        <v>2</v>
      </c>
      <c r="F1">
        <v>2</v>
      </c>
      <c r="G1">
        <v>2</v>
      </c>
      <c r="H1">
        <v>3</v>
      </c>
      <c r="I1">
        <v>3</v>
      </c>
      <c r="J1">
        <v>3</v>
      </c>
      <c r="K1">
        <v>4</v>
      </c>
      <c r="L1">
        <v>4</v>
      </c>
      <c r="M1">
        <v>4</v>
      </c>
      <c r="N1">
        <v>5</v>
      </c>
      <c r="O1">
        <v>5</v>
      </c>
      <c r="P1">
        <v>5</v>
      </c>
      <c r="Q1" s="2"/>
      <c r="R1" s="2"/>
      <c r="S1" s="2"/>
      <c r="T1" s="2"/>
      <c r="U1" s="2"/>
      <c r="W1" s="3" t="s">
        <v>34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21">
      <c r="B2" s="20" t="s">
        <v>61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Q2" s="5" t="s">
        <v>35</v>
      </c>
      <c r="R2" s="2"/>
      <c r="S2" s="2"/>
      <c r="T2" s="2"/>
      <c r="U2" s="2"/>
      <c r="W2" s="6" t="s">
        <v>36</v>
      </c>
      <c r="X2" s="6"/>
      <c r="Y2" s="6"/>
      <c r="Z2" s="6"/>
      <c r="AA2" s="6"/>
      <c r="AB2" s="6"/>
      <c r="AC2" s="6"/>
      <c r="AD2" s="6"/>
      <c r="AE2" s="6"/>
      <c r="AF2" s="6"/>
      <c r="AG2" s="3" t="s">
        <v>37</v>
      </c>
      <c r="AH2" s="7" t="s">
        <v>38</v>
      </c>
      <c r="AI2" s="7"/>
      <c r="AJ2" s="7"/>
      <c r="AK2" s="7"/>
      <c r="AL2" s="7"/>
      <c r="AM2" s="7"/>
      <c r="AN2" s="7"/>
      <c r="AO2" s="7"/>
      <c r="AP2" s="7"/>
      <c r="AQ2" s="7"/>
      <c r="AR2" s="8" t="s">
        <v>39</v>
      </c>
    </row>
    <row r="3" spans="1:44" s="1" customFormat="1" ht="69.7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9" t="s">
        <v>40</v>
      </c>
      <c r="R3" s="9" t="s">
        <v>41</v>
      </c>
      <c r="S3" s="9" t="s">
        <v>42</v>
      </c>
      <c r="T3" s="9" t="s">
        <v>43</v>
      </c>
      <c r="U3" s="9" t="s">
        <v>44</v>
      </c>
      <c r="V3" s="1" t="s">
        <v>45</v>
      </c>
      <c r="W3" s="10" t="s">
        <v>46</v>
      </c>
      <c r="X3" s="10" t="s">
        <v>47</v>
      </c>
      <c r="Y3" s="10" t="s">
        <v>48</v>
      </c>
      <c r="Z3" s="10" t="s">
        <v>49</v>
      </c>
      <c r="AA3" s="10" t="s">
        <v>50</v>
      </c>
      <c r="AB3" s="10" t="s">
        <v>51</v>
      </c>
      <c r="AC3" s="10" t="s">
        <v>52</v>
      </c>
      <c r="AD3" s="10" t="s">
        <v>53</v>
      </c>
      <c r="AE3" s="10" t="s">
        <v>54</v>
      </c>
      <c r="AF3" s="10" t="s">
        <v>55</v>
      </c>
      <c r="AG3" s="11" t="s">
        <v>56</v>
      </c>
      <c r="AH3" s="12" t="s">
        <v>46</v>
      </c>
      <c r="AI3" s="12" t="s">
        <v>47</v>
      </c>
      <c r="AJ3" s="12" t="s">
        <v>48</v>
      </c>
      <c r="AK3" s="12" t="s">
        <v>49</v>
      </c>
      <c r="AL3" s="12" t="s">
        <v>50</v>
      </c>
      <c r="AM3" s="12" t="s">
        <v>51</v>
      </c>
      <c r="AN3" s="12" t="s">
        <v>52</v>
      </c>
      <c r="AO3" s="12" t="s">
        <v>53</v>
      </c>
      <c r="AP3" s="12" t="s">
        <v>54</v>
      </c>
      <c r="AQ3" s="12" t="s">
        <v>55</v>
      </c>
      <c r="AR3" s="12" t="s">
        <v>56</v>
      </c>
    </row>
    <row r="4" spans="1:44">
      <c r="A4" t="s">
        <v>32</v>
      </c>
      <c r="B4">
        <v>-0.17893333333333317</v>
      </c>
      <c r="C4">
        <v>0.71026666666666571</v>
      </c>
      <c r="D4">
        <v>-0.53133333333333255</v>
      </c>
      <c r="E4">
        <v>-0.47733333333333405</v>
      </c>
      <c r="F4">
        <v>0.15386666666666571</v>
      </c>
      <c r="G4">
        <v>-0.57093333333333263</v>
      </c>
      <c r="H4">
        <v>-1.4633333333332388E-2</v>
      </c>
      <c r="I4">
        <v>-0.8362333333333325</v>
      </c>
      <c r="J4">
        <v>-0.32633333333333425</v>
      </c>
      <c r="K4">
        <v>11.274766666666668</v>
      </c>
      <c r="L4">
        <v>10.382766666666665</v>
      </c>
      <c r="M4">
        <v>10.180166666666665</v>
      </c>
      <c r="N4">
        <v>-0.44653333333333478</v>
      </c>
      <c r="O4">
        <v>-0.29323333333333323</v>
      </c>
      <c r="P4">
        <v>0.24456666666666749</v>
      </c>
      <c r="Q4" s="2">
        <f t="shared" ref="Q4:Q5" si="0">AVERAGE(B4:D4)</f>
        <v>0</v>
      </c>
      <c r="R4" s="2">
        <f t="shared" ref="R4:R5" si="1">AVERAGE(E4:G4)</f>
        <v>-0.29813333333333364</v>
      </c>
      <c r="S4" s="2">
        <f t="shared" ref="S4:S5" si="2">AVERAGE(H4:J4)</f>
        <v>-0.39239999999999969</v>
      </c>
      <c r="T4" s="2">
        <f t="shared" ref="T4:T5" si="3">AVERAGE(K4:M4)</f>
        <v>10.612566666666666</v>
      </c>
      <c r="U4" s="2">
        <f t="shared" ref="U4:U5" si="4">AVERAGE(N4:P4)</f>
        <v>-0.16506666666666683</v>
      </c>
      <c r="V4">
        <f t="shared" ref="V4:V5" si="5">AVERAGE(VAR(B4:D4),VAR(E4:G4),VAR(H4:J4),VAR(K4:M4),VAR(N4:P4))</f>
        <v>0.24154442400000026</v>
      </c>
      <c r="W4" s="6">
        <f t="shared" ref="W4:W5" si="6">FDIST(SUMSQ(R4-Q4)/(V4*((1/3)+(1/3))),1,10)</f>
        <v>0.47460551236363724</v>
      </c>
      <c r="X4" s="6">
        <f t="shared" ref="X4:X5" si="7">FDIST(SUMSQ(S4-Q4)/(V4*((1/3)+(1/3))),1,10)</f>
        <v>0.35120721767783181</v>
      </c>
      <c r="Y4" s="6">
        <f t="shared" ref="Y4:Y5" si="8">FDIST(SUMSQ(T4-Q4)/(V4*((1/3)+(1/3))),1,10)</f>
        <v>1.3777311471772963E-10</v>
      </c>
      <c r="Z4" s="6">
        <f t="shared" ref="Z4:Z5" si="9">FDIST(SUMSQ(T4-R4)/(V4*((1/3)+(1/3))),1,10)</f>
        <v>1.0479870393092811E-10</v>
      </c>
      <c r="AA4" s="6">
        <f t="shared" ref="AA4:AA5" si="10">FDIST(SUMSQ(T4-S4)/(V4*((1/3)+(1/3))),1,10)</f>
        <v>9.6260484304293155E-11</v>
      </c>
      <c r="AB4" s="6">
        <f t="shared" ref="AB4:AB5" si="11">FDIST(SUMSQ(T4-U4)/(V4*((1/3)+(1/3))),1,10)</f>
        <v>1.183008764637429E-10</v>
      </c>
      <c r="AC4" s="6">
        <f t="shared" ref="AC4:AC5" si="12">FDIST(SUMSQ(S4-R4)/(V4*((1/3)+(1/3))),1,10)</f>
        <v>0.81901732037127095</v>
      </c>
      <c r="AD4" s="6">
        <f t="shared" ref="AD4:AD5" si="13">FDIST(SUMSQ(U4-Q4)/(V4*((1/3)+(1/3))),1,10)</f>
        <v>0.68949647900031463</v>
      </c>
      <c r="AE4" s="6">
        <f t="shared" ref="AE4:AE5" si="14">FDIST(SUMSQ(U4-R4)/(V4*((1/3)+(1/3))),1,10)</f>
        <v>0.74703505816922411</v>
      </c>
      <c r="AF4" s="6">
        <f t="shared" ref="AF4:AF5" si="15">FDIST(SUMSQ(U4-S4)/(V4*((1/3)+(1/3))),1,10)</f>
        <v>0.58353481248671435</v>
      </c>
      <c r="AG4" s="3">
        <f t="shared" ref="AG4:AG5" si="16">FDIST(SUMSQ((T4-S4)-(R4-Q4))/(V4*((1/3)+(1/3)+(1/3)+(1/3))),1,10)</f>
        <v>2.2348125050824517E-9</v>
      </c>
      <c r="AH4" s="4">
        <f t="shared" ref="AH4:AH5" si="17">POWER(2,R4-Q4)</f>
        <v>0.81330402940599045</v>
      </c>
      <c r="AI4" s="4">
        <f t="shared" ref="AI4:AI5" si="18">POWER(2,S4-Q4)</f>
        <v>0.76186115311999392</v>
      </c>
      <c r="AJ4" s="4">
        <f t="shared" ref="AJ4:AJ5" si="19">POWER(2,T4-Q4)</f>
        <v>1565.6724066391043</v>
      </c>
      <c r="AK4" s="4">
        <f t="shared" ref="AK4:AK5" si="20">POWER(2,T4-R4)</f>
        <v>1925.0764167277252</v>
      </c>
      <c r="AL4" s="4">
        <f t="shared" ref="AL4:AL5" si="21">POWER(2,T4-S4)</f>
        <v>2055.0626583693393</v>
      </c>
      <c r="AM4" s="4">
        <f t="shared" ref="AM4:AM5" si="22">POWER(2,T4-U4)</f>
        <v>1755.459909227236</v>
      </c>
      <c r="AN4" s="4">
        <f t="shared" ref="AN4:AN5" si="23">POWER(2,S4-R4)</f>
        <v>0.93674828302084212</v>
      </c>
      <c r="AO4" s="4">
        <f t="shared" ref="AO4:AO5" si="24">POWER(2,U4-Q4)</f>
        <v>0.89188730452313314</v>
      </c>
      <c r="AP4" s="4">
        <f t="shared" ref="AP4:AP5" si="25">POWER(2,U4-R4)</f>
        <v>1.0966222621256867</v>
      </c>
      <c r="AQ4" s="4">
        <f t="shared" ref="AQ4:AQ5" si="26">POWER(2,U4-S4)</f>
        <v>1.1706690922232386</v>
      </c>
      <c r="AR4" s="17">
        <f t="shared" ref="AR4:AR5" si="27">POWER(2,(T4-S4)-(R4-Q4))</f>
        <v>2526.8074226440103</v>
      </c>
    </row>
    <row r="5" spans="1:44">
      <c r="A5" t="s">
        <v>33</v>
      </c>
      <c r="B5">
        <v>0.14436666666666653</v>
      </c>
      <c r="C5">
        <v>0.80726666666666347</v>
      </c>
      <c r="D5">
        <v>-0.95163333333333355</v>
      </c>
      <c r="E5">
        <v>11.264566666666664</v>
      </c>
      <c r="F5">
        <v>11.449666666666662</v>
      </c>
      <c r="G5">
        <v>10.711466666666666</v>
      </c>
      <c r="H5">
        <v>8.3645666666666649</v>
      </c>
      <c r="I5">
        <v>7.1399666666666626</v>
      </c>
      <c r="J5">
        <v>8.481666666666662</v>
      </c>
      <c r="K5">
        <v>12.736366666666665</v>
      </c>
      <c r="L5">
        <v>12.325766666666663</v>
      </c>
      <c r="M5">
        <v>11.401466666666661</v>
      </c>
      <c r="N5">
        <v>2.0801666666666669</v>
      </c>
      <c r="O5">
        <v>0.40996666666666215</v>
      </c>
      <c r="P5">
        <v>2.0742666666666629</v>
      </c>
      <c r="Q5" s="2">
        <f t="shared" si="0"/>
        <v>-1.1842378929335002E-15</v>
      </c>
      <c r="R5" s="2">
        <f t="shared" si="1"/>
        <v>11.141899999999998</v>
      </c>
      <c r="S5" s="2">
        <f t="shared" si="2"/>
        <v>7.9953999999999965</v>
      </c>
      <c r="T5" s="2">
        <f t="shared" si="3"/>
        <v>12.154533333333328</v>
      </c>
      <c r="U5" s="2">
        <f t="shared" si="4"/>
        <v>1.5214666666666641</v>
      </c>
      <c r="V5">
        <f t="shared" si="5"/>
        <v>0.57657990466666731</v>
      </c>
      <c r="W5" s="6">
        <f t="shared" si="6"/>
        <v>6.0903156708532869E-9</v>
      </c>
      <c r="X5" s="6">
        <f t="shared" si="7"/>
        <v>1.4800305070118092E-7</v>
      </c>
      <c r="Y5" s="6">
        <f t="shared" si="8"/>
        <v>2.6086872088206983E-9</v>
      </c>
      <c r="Z5" s="6">
        <f t="shared" si="9"/>
        <v>0.13345289342262157</v>
      </c>
      <c r="AA5" s="6">
        <f t="shared" si="10"/>
        <v>5.3089128200054027E-5</v>
      </c>
      <c r="AB5" s="6">
        <f t="shared" si="11"/>
        <v>9.5894751588278146E-9</v>
      </c>
      <c r="AC5" s="6">
        <f t="shared" si="12"/>
        <v>4.8123109884286243E-4</v>
      </c>
      <c r="AD5" s="6">
        <f t="shared" si="13"/>
        <v>3.4022839478135163E-2</v>
      </c>
      <c r="AE5" s="6">
        <f t="shared" si="14"/>
        <v>2.5233467525944027E-8</v>
      </c>
      <c r="AF5" s="6">
        <f t="shared" si="15"/>
        <v>1.0678322003938219E-6</v>
      </c>
      <c r="AG5" s="3">
        <f t="shared" si="16"/>
        <v>1.2249851199357472E-5</v>
      </c>
      <c r="AH5" s="4">
        <f t="shared" si="17"/>
        <v>2259.6756653958205</v>
      </c>
      <c r="AI5" s="4">
        <f t="shared" si="18"/>
        <v>255.18504979560075</v>
      </c>
      <c r="AJ5" s="4">
        <f t="shared" si="19"/>
        <v>4559.0999836519914</v>
      </c>
      <c r="AK5" s="4">
        <f t="shared" si="20"/>
        <v>2.0175904239130631</v>
      </c>
      <c r="AL5" s="4">
        <f t="shared" si="21"/>
        <v>17.865858471347572</v>
      </c>
      <c r="AM5" s="4">
        <f t="shared" si="22"/>
        <v>1588.078669719968</v>
      </c>
      <c r="AN5" s="4">
        <f t="shared" si="23"/>
        <v>0.11292994552423999</v>
      </c>
      <c r="AO5" s="4">
        <f t="shared" si="24"/>
        <v>2.8708275418470994</v>
      </c>
      <c r="AP5" s="4">
        <f t="shared" si="25"/>
        <v>1.2704599982246681E-3</v>
      </c>
      <c r="AQ5" s="4">
        <f t="shared" si="26"/>
        <v>1.1249983273497362E-2</v>
      </c>
      <c r="AR5" s="17">
        <f t="shared" si="27"/>
        <v>7.9063817630739743E-3</v>
      </c>
    </row>
    <row r="6" spans="1:44">
      <c r="P6" t="s">
        <v>59</v>
      </c>
      <c r="Q6">
        <f>STDEV(B4:D4)</f>
        <v>0.63984802362227566</v>
      </c>
      <c r="R6">
        <f>STDEV(E4:G4)</f>
        <v>0.39423120120051314</v>
      </c>
      <c r="S6">
        <f>STDEV(H4:J4)</f>
        <v>0.41476528703995141</v>
      </c>
      <c r="T6">
        <f>STDEV(K4:M4)</f>
        <v>0.58236012912973545</v>
      </c>
      <c r="U6">
        <f>STDEV(N4:P4)</f>
        <v>0.36293914549595513</v>
      </c>
    </row>
    <row r="7" spans="1:44">
      <c r="Q7">
        <f>STDEV(B5:D5)</f>
        <v>0.88829252126387448</v>
      </c>
      <c r="R7">
        <f>STDEV(E5:G5)</f>
        <v>0.38408351088445802</v>
      </c>
      <c r="S7">
        <f>STDEV(H5:J5)</f>
        <v>0.74313709592062083</v>
      </c>
      <c r="T7">
        <f>STDEV(K5:M5)</f>
        <v>0.68372519577190982</v>
      </c>
      <c r="U7">
        <f>STDEV(N5:P5)</f>
        <v>0.96259175666530805</v>
      </c>
    </row>
    <row r="8" spans="1:44" ht="15">
      <c r="A8" t="str">
        <f>CONCATENATE(A4,", antilog")</f>
        <v>Anxa10, antilog</v>
      </c>
      <c r="B8">
        <f>POWER(2,B4)</f>
        <v>0.88335587024707041</v>
      </c>
      <c r="C8">
        <f t="shared" ref="C8:P8" si="28">POWER(2,C4)</f>
        <v>1.6361065058644819</v>
      </c>
      <c r="D8">
        <f t="shared" si="28"/>
        <v>0.6919149732515395</v>
      </c>
      <c r="E8">
        <f t="shared" si="28"/>
        <v>0.71830410560917124</v>
      </c>
      <c r="F8">
        <f t="shared" si="28"/>
        <v>1.1125472946306034</v>
      </c>
      <c r="G8">
        <f t="shared" si="28"/>
        <v>0.67318114149368047</v>
      </c>
      <c r="H8">
        <f t="shared" si="28"/>
        <v>0.98990821354538405</v>
      </c>
      <c r="I8">
        <f t="shared" si="28"/>
        <v>0.5601040117172339</v>
      </c>
      <c r="J8">
        <f t="shared" si="28"/>
        <v>0.79756094281274992</v>
      </c>
      <c r="K8">
        <f t="shared" si="28"/>
        <v>2477.6671384493052</v>
      </c>
      <c r="L8">
        <f t="shared" si="28"/>
        <v>1335.1319987461582</v>
      </c>
      <c r="M8">
        <f t="shared" si="28"/>
        <v>1160.2071231838968</v>
      </c>
      <c r="N8">
        <f t="shared" si="28"/>
        <v>0.73380399631130644</v>
      </c>
      <c r="O8">
        <f t="shared" si="28"/>
        <v>0.81607104876273051</v>
      </c>
      <c r="P8">
        <f t="shared" si="28"/>
        <v>1.1847368654525692</v>
      </c>
      <c r="Z8" s="18"/>
      <c r="AJ8" s="18" t="s">
        <v>62</v>
      </c>
    </row>
    <row r="9" spans="1:44">
      <c r="A9" t="str">
        <f>CONCATENATE(A5,", antilog")</f>
        <v>Pdx1, antilog</v>
      </c>
      <c r="B9">
        <f>POWER(2,B5)</f>
        <v>1.1052453515964329</v>
      </c>
      <c r="C9">
        <f t="shared" ref="C9:P9" si="29">POWER(2,C5)</f>
        <v>1.7498929488174571</v>
      </c>
      <c r="D9">
        <f t="shared" si="29"/>
        <v>0.51704676091127511</v>
      </c>
      <c r="E9">
        <f t="shared" si="29"/>
        <v>2460.2115600022585</v>
      </c>
      <c r="F9">
        <f t="shared" si="29"/>
        <v>2797.0041259954219</v>
      </c>
      <c r="G9">
        <f t="shared" si="29"/>
        <v>1676.7671778585147</v>
      </c>
      <c r="H9">
        <f t="shared" si="29"/>
        <v>329.59868277942996</v>
      </c>
      <c r="I9">
        <f t="shared" si="29"/>
        <v>141.04059606484228</v>
      </c>
      <c r="J9">
        <f t="shared" si="29"/>
        <v>357.46710233142375</v>
      </c>
      <c r="K9">
        <f t="shared" si="29"/>
        <v>6823.8331989541975</v>
      </c>
      <c r="L9">
        <f t="shared" si="29"/>
        <v>5133.6408985450907</v>
      </c>
      <c r="M9">
        <f t="shared" si="29"/>
        <v>2705.1008523074142</v>
      </c>
      <c r="N9">
        <f t="shared" si="29"/>
        <v>4.2285606365101032</v>
      </c>
      <c r="O9">
        <f t="shared" si="29"/>
        <v>1.3286551152902923</v>
      </c>
      <c r="P9">
        <f t="shared" si="29"/>
        <v>4.211302960974475</v>
      </c>
    </row>
    <row r="10" spans="1:44">
      <c r="D10" t="str">
        <f>CONCATENATE(A4:A4,", log2 expression")</f>
        <v>Anxa10, log2 expression</v>
      </c>
    </row>
    <row r="11" spans="1:44">
      <c r="D11" t="str">
        <f>CONCATENATE(A5:A5,", log2 expression")</f>
        <v>Pdx1, log2 expression</v>
      </c>
    </row>
    <row r="51" spans="4:24" s="15" customFormat="1" ht="12">
      <c r="D51" s="16" t="s">
        <v>57</v>
      </c>
      <c r="X51" s="1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rork</dc:creator>
  <cp:lastModifiedBy>LSA User</cp:lastModifiedBy>
  <cp:lastPrinted>2016-07-29T14:21:45Z</cp:lastPrinted>
  <dcterms:created xsi:type="dcterms:W3CDTF">2016-07-27T14:45:25Z</dcterms:created>
  <dcterms:modified xsi:type="dcterms:W3CDTF">2016-08-18T21:53:42Z</dcterms:modified>
</cp:coreProperties>
</file>